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da49ca5c493d04fd/文件/amazon/potato shop/"/>
    </mc:Choice>
  </mc:AlternateContent>
  <xr:revisionPtr revIDLastSave="299" documentId="8_{37FB767C-8CDF-4B01-B5AD-50ECFAFD31A0}" xr6:coauthVersionLast="47" xr6:coauthVersionMax="47" xr10:uidLastSave="{D44A28B7-F118-4EAB-9C26-79A399D44CBF}"/>
  <bookViews>
    <workbookView xWindow="-98" yWindow="-98" windowWidth="20715" windowHeight="13155" activeTab="3" xr2:uid="{00000000-000D-0000-FFFF-FFFF00000000}"/>
  </bookViews>
  <sheets>
    <sheet name="英國" sheetId="1" r:id="rId1"/>
    <sheet name="美國" sheetId="8" r:id="rId2"/>
    <sheet name="澳洲" sheetId="9" r:id="rId3"/>
    <sheet name="運費價目表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9" l="1"/>
  <c r="G16" i="9" l="1"/>
  <c r="G16" i="8"/>
  <c r="G16" i="1"/>
  <c r="G17" i="9"/>
  <c r="F9" i="9"/>
  <c r="G9" i="9" s="1"/>
  <c r="F7" i="9"/>
  <c r="G7" i="9" s="1"/>
  <c r="G17" i="8"/>
  <c r="F9" i="8"/>
  <c r="G9" i="8" s="1"/>
  <c r="F7" i="8"/>
  <c r="G7" i="8" s="1"/>
  <c r="G18" i="9" l="1"/>
  <c r="G19" i="9"/>
  <c r="G14" i="9" s="1"/>
  <c r="G19" i="8"/>
  <c r="G14" i="8" s="1"/>
  <c r="G20" i="8" s="1"/>
  <c r="G18" i="8"/>
  <c r="G17" i="1"/>
  <c r="F9" i="1"/>
  <c r="G9" i="1" s="1"/>
  <c r="F7" i="1"/>
  <c r="G7" i="1" s="1"/>
  <c r="G21" i="8" l="1"/>
  <c r="G21" i="9"/>
  <c r="G19" i="1"/>
  <c r="G14" i="1" s="1"/>
  <c r="G20" i="1" s="1"/>
  <c r="G18" i="1"/>
  <c r="G21" i="1" l="1"/>
</calcChain>
</file>

<file path=xl/sharedStrings.xml><?xml version="1.0" encoding="utf-8"?>
<sst xmlns="http://schemas.openxmlformats.org/spreadsheetml/2006/main" count="108" uniqueCount="44">
  <si>
    <t>&lt;Your Logo&gt;</t>
  </si>
  <si>
    <t>Remarks / Payment Instructions:</t>
  </si>
  <si>
    <t>包裹實際重量(KG)</t>
  </si>
  <si>
    <t>項目</t>
  </si>
  <si>
    <t>運費重量
(自動計算)</t>
  </si>
  <si>
    <t>包裹實際尺寸(CM)</t>
  </si>
  <si>
    <t>長(CM)</t>
  </si>
  <si>
    <t>闊(CM)</t>
  </si>
  <si>
    <t>高(CM)</t>
  </si>
  <si>
    <t>包裹運費重量(KG)</t>
  </si>
  <si>
    <t>包裹體積重量(KG)</t>
  </si>
  <si>
    <t>重量</t>
  </si>
  <si>
    <t>尺寸</t>
  </si>
  <si>
    <t>顧客輸入
(綠色方格資料)</t>
  </si>
  <si>
    <t>其他收費</t>
  </si>
  <si>
    <t>運費使用</t>
  </si>
  <si>
    <t>運費</t>
  </si>
  <si>
    <t>總計</t>
  </si>
  <si>
    <t>總計(港幣)</t>
  </si>
  <si>
    <t>費用(港幣)</t>
  </si>
  <si>
    <t>其他收費總計</t>
  </si>
  <si>
    <t>目的地國家</t>
  </si>
  <si>
    <t>POTATOSHIP
QUOTATION
HONG KONG TO UK</t>
    <phoneticPr fontId="23" type="noConversion"/>
  </si>
  <si>
    <r>
      <rPr>
        <sz val="10"/>
        <color rgb="FF000000"/>
        <rFont val="Roboto"/>
        <family val="2"/>
      </rPr>
      <t xml:space="preserve">1. </t>
    </r>
    <r>
      <rPr>
        <sz val="10"/>
        <color rgb="FF000000"/>
        <rFont val="微軟正黑體"/>
        <family val="2"/>
        <charset val="136"/>
      </rPr>
      <t>此乃初步報價，</t>
    </r>
    <r>
      <rPr>
        <sz val="10"/>
        <color rgb="FF000000"/>
        <rFont val="Roboto"/>
      </rPr>
      <t xml:space="preserve"> </t>
    </r>
    <r>
      <rPr>
        <sz val="10"/>
        <color rgb="FF000000"/>
        <rFont val="微軟正黑體"/>
        <family val="2"/>
        <charset val="136"/>
      </rPr>
      <t>當我們收到您的包裹後，</t>
    </r>
    <r>
      <rPr>
        <sz val="10"/>
        <color rgb="FF000000"/>
        <rFont val="Roboto"/>
      </rPr>
      <t xml:space="preserve"> </t>
    </r>
    <r>
      <rPr>
        <sz val="10"/>
        <color rgb="FF000000"/>
        <rFont val="微軟正黑體"/>
        <family val="2"/>
        <charset val="136"/>
      </rPr>
      <t>會進行量度及磅重，</t>
    </r>
    <r>
      <rPr>
        <sz val="10"/>
        <color rgb="FF000000"/>
        <rFont val="Roboto"/>
      </rPr>
      <t xml:space="preserve"> 
</t>
    </r>
    <r>
      <rPr>
        <sz val="10"/>
        <color rgb="FF000000"/>
        <rFont val="微軟正黑體"/>
        <family val="2"/>
        <charset val="136"/>
      </rPr>
      <t xml:space="preserve">並透過客服告知最終運費。
</t>
    </r>
    <r>
      <rPr>
        <sz val="10"/>
        <color rgb="FF000000"/>
        <rFont val="Roboto"/>
      </rPr>
      <t xml:space="preserve">2. </t>
    </r>
    <r>
      <rPr>
        <sz val="10"/>
        <color rgb="FF000000"/>
        <rFont val="微軟正黑體"/>
        <family val="2"/>
        <charset val="136"/>
      </rPr>
      <t>付款方式</t>
    </r>
    <r>
      <rPr>
        <sz val="10"/>
        <color rgb="FF000000"/>
        <rFont val="Roboto"/>
      </rPr>
      <t>: FPS / PAYME / CASH</t>
    </r>
    <phoneticPr fontId="23" type="noConversion"/>
  </si>
  <si>
    <t>POTATOSHIP
QUOTATION
HONG KONG TO US</t>
    <phoneticPr fontId="23" type="noConversion"/>
  </si>
  <si>
    <t>POTATOSHIP
QUOTATION
HONG KONG TO AU</t>
    <phoneticPr fontId="23" type="noConversion"/>
  </si>
  <si>
    <t>POTATOSHIP
PRICE LIST
HONG KONG TO OVERSEA</t>
    <phoneticPr fontId="23" type="noConversion"/>
  </si>
  <si>
    <r>
      <rPr>
        <sz val="20"/>
        <color theme="0"/>
        <rFont val="微軟正黑體"/>
        <family val="1"/>
        <charset val="136"/>
      </rPr>
      <t>重量</t>
    </r>
    <r>
      <rPr>
        <sz val="20"/>
        <color theme="0"/>
        <rFont val="Roboto"/>
        <family val="1"/>
      </rPr>
      <t xml:space="preserve"> (KG)</t>
    </r>
    <phoneticPr fontId="23" type="noConversion"/>
  </si>
  <si>
    <t>英國</t>
    <phoneticPr fontId="23" type="noConversion"/>
  </si>
  <si>
    <t>美國</t>
    <phoneticPr fontId="23" type="noConversion"/>
  </si>
  <si>
    <t>澳洲</t>
    <phoneticPr fontId="23" type="noConversion"/>
  </si>
  <si>
    <t>英國
運費
(HKD)</t>
    <phoneticPr fontId="23" type="noConversion"/>
  </si>
  <si>
    <t>美國
運費
(HKD)</t>
    <phoneticPr fontId="23" type="noConversion"/>
  </si>
  <si>
    <t>澳洲
運費
(HKD)</t>
    <phoneticPr fontId="23" type="noConversion"/>
  </si>
  <si>
    <r>
      <rPr>
        <sz val="10"/>
        <color rgb="FF000000"/>
        <rFont val="Roboto"/>
        <family val="2"/>
      </rPr>
      <t xml:space="preserve">1. </t>
    </r>
    <r>
      <rPr>
        <sz val="10"/>
        <color rgb="FF000000"/>
        <rFont val="微軟正黑體"/>
        <family val="2"/>
        <charset val="136"/>
      </rPr>
      <t>此乃初步報價，</t>
    </r>
    <r>
      <rPr>
        <sz val="10"/>
        <color rgb="FF000000"/>
        <rFont val="Roboto"/>
      </rPr>
      <t xml:space="preserve"> </t>
    </r>
    <r>
      <rPr>
        <sz val="10"/>
        <color rgb="FF000000"/>
        <rFont val="微軟正黑體"/>
        <family val="2"/>
        <charset val="136"/>
      </rPr>
      <t>當我們收到您的包裹後，</t>
    </r>
    <r>
      <rPr>
        <sz val="10"/>
        <color rgb="FF000000"/>
        <rFont val="Roboto"/>
      </rPr>
      <t xml:space="preserve"> </t>
    </r>
    <r>
      <rPr>
        <sz val="10"/>
        <color rgb="FF000000"/>
        <rFont val="微軟正黑體"/>
        <family val="2"/>
        <charset val="136"/>
      </rPr>
      <t>會進行量度及磅重，</t>
    </r>
    <r>
      <rPr>
        <sz val="10"/>
        <color rgb="FF000000"/>
        <rFont val="Roboto"/>
      </rPr>
      <t xml:space="preserve"> 
</t>
    </r>
    <r>
      <rPr>
        <sz val="10"/>
        <color rgb="FF000000"/>
        <rFont val="微軟正黑體"/>
        <family val="2"/>
        <charset val="136"/>
      </rPr>
      <t xml:space="preserve">並透過客服告知最終運費。
</t>
    </r>
    <r>
      <rPr>
        <sz val="10"/>
        <color rgb="FF000000"/>
        <rFont val="Roboto"/>
      </rPr>
      <t xml:space="preserve">2. </t>
    </r>
    <r>
      <rPr>
        <sz val="10"/>
        <color rgb="FF000000"/>
        <rFont val="微軟正黑體"/>
        <family val="2"/>
        <charset val="136"/>
      </rPr>
      <t>付款方式</t>
    </r>
    <r>
      <rPr>
        <sz val="10"/>
        <color rgb="FF000000"/>
        <rFont val="Roboto"/>
      </rPr>
      <t>: FPS / PAYME / CASH</t>
    </r>
  </si>
  <si>
    <r>
      <rPr>
        <sz val="10"/>
        <color rgb="FF000000"/>
        <rFont val="微軟正黑體"/>
        <family val="2"/>
        <charset val="136"/>
      </rPr>
      <t>備註</t>
    </r>
    <r>
      <rPr>
        <sz val="10"/>
        <color rgb="FF000000"/>
        <rFont val="Arial"/>
        <family val="2"/>
      </rPr>
      <t>:</t>
    </r>
    <r>
      <rPr>
        <sz val="10"/>
        <color rgb="FF000000"/>
        <rFont val="微軟正黑體"/>
        <family val="2"/>
        <charset val="136"/>
      </rPr>
      <t xml:space="preserve">
1. 包裹實際重量上限為</t>
    </r>
    <r>
      <rPr>
        <sz val="10"/>
        <color rgb="FF000000"/>
        <rFont val="Arial"/>
        <family val="2"/>
      </rPr>
      <t xml:space="preserve">15kg, </t>
    </r>
    <r>
      <rPr>
        <sz val="10"/>
        <color rgb="FF000000"/>
        <rFont val="微軟正黑體"/>
        <family val="2"/>
        <charset val="136"/>
      </rPr>
      <t>但體積重則可超過</t>
    </r>
    <r>
      <rPr>
        <sz val="10"/>
        <color rgb="FF000000"/>
        <rFont val="Arial"/>
        <family val="2"/>
      </rPr>
      <t>15kg</t>
    </r>
    <r>
      <rPr>
        <sz val="10"/>
        <color rgb="FF000000"/>
        <rFont val="微軟正黑體"/>
        <family val="2"/>
        <charset val="136"/>
      </rPr>
      <t>。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微軟正黑體"/>
        <family val="2"/>
        <charset val="136"/>
      </rPr>
      <t>2. 包裹的尺寸限制如下</t>
    </r>
    <r>
      <rPr>
        <sz val="10"/>
        <color rgb="FF000000"/>
        <rFont val="Arial"/>
        <family val="2"/>
      </rPr>
      <t xml:space="preserve">:
</t>
    </r>
    <r>
      <rPr>
        <sz val="10"/>
        <color rgb="FF000000"/>
        <rFont val="微軟正黑體"/>
        <family val="2"/>
        <charset val="136"/>
      </rPr>
      <t>物品單邊超過</t>
    </r>
    <r>
      <rPr>
        <sz val="10"/>
        <color rgb="FF000000"/>
        <rFont val="Arial"/>
        <family val="2"/>
      </rPr>
      <t xml:space="preserve">100cm </t>
    </r>
    <r>
      <rPr>
        <sz val="10"/>
        <color rgb="FF000000"/>
        <rFont val="微軟正黑體"/>
        <family val="2"/>
        <charset val="136"/>
      </rPr>
      <t>或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微軟正黑體"/>
        <family val="2"/>
        <charset val="136"/>
      </rPr>
      <t>總邊長超過</t>
    </r>
    <r>
      <rPr>
        <sz val="10"/>
        <color rgb="FF000000"/>
        <rFont val="Arial"/>
        <family val="2"/>
      </rPr>
      <t>180cm</t>
    </r>
    <r>
      <rPr>
        <sz val="10"/>
        <color rgb="FF000000"/>
        <rFont val="微軟正黑體"/>
        <family val="2"/>
        <charset val="136"/>
      </rPr>
      <t>，需於投寄前向客服查詢，
因可能會產生額外附加費用。</t>
    </r>
    <phoneticPr fontId="23" type="noConversion"/>
  </si>
  <si>
    <r>
      <rPr>
        <sz val="9"/>
        <color rgb="FF000000"/>
        <rFont val="微軟正黑體"/>
        <family val="1"/>
        <charset val="136"/>
      </rPr>
      <t>集運合箱服務連物料費</t>
    </r>
    <r>
      <rPr>
        <sz val="9"/>
        <color rgb="FF000000"/>
        <rFont val="Roboto"/>
        <family val="1"/>
      </rPr>
      <t>(</t>
    </r>
    <r>
      <rPr>
        <sz val="9"/>
        <color rgb="FF000000"/>
        <rFont val="微軟正黑體"/>
        <family val="1"/>
        <charset val="136"/>
      </rPr>
      <t>保留原包裝</t>
    </r>
    <r>
      <rPr>
        <sz val="9"/>
        <color rgb="FF000000"/>
        <rFont val="Roboto"/>
        <family val="1"/>
      </rPr>
      <t xml:space="preserve">): </t>
    </r>
    <r>
      <rPr>
        <sz val="9"/>
        <color rgb="FF000000"/>
        <rFont val="微軟正黑體"/>
        <family val="1"/>
        <charset val="136"/>
      </rPr>
      <t>運費總數</t>
    </r>
    <r>
      <rPr>
        <sz val="9"/>
        <color rgb="FF000000"/>
        <rFont val="Roboto"/>
        <family val="1"/>
      </rPr>
      <t>10%</t>
    </r>
    <phoneticPr fontId="23" type="noConversion"/>
  </si>
  <si>
    <r>
      <rPr>
        <sz val="9"/>
        <color theme="0"/>
        <rFont val="新細明體"/>
        <family val="1"/>
        <charset val="136"/>
      </rPr>
      <t>如需此服務</t>
    </r>
    <r>
      <rPr>
        <sz val="9"/>
        <color theme="0"/>
        <rFont val="Roboto"/>
        <family val="1"/>
      </rPr>
      <t xml:space="preserve">
</t>
    </r>
    <r>
      <rPr>
        <sz val="9"/>
        <color theme="0"/>
        <rFont val="新細明體"/>
        <family val="1"/>
        <charset val="136"/>
      </rPr>
      <t>請輸入數目字</t>
    </r>
    <r>
      <rPr>
        <sz val="9"/>
        <color theme="0"/>
        <rFont val="Roboto"/>
      </rPr>
      <t>"1"</t>
    </r>
    <phoneticPr fontId="23" type="noConversion"/>
  </si>
  <si>
    <r>
      <t>運費總數</t>
    </r>
    <r>
      <rPr>
        <sz val="9"/>
        <color rgb="FF000000"/>
        <rFont val="Roboto"/>
      </rPr>
      <t>10%</t>
    </r>
  </si>
  <si>
    <r>
      <rPr>
        <sz val="9"/>
        <color theme="0"/>
        <rFont val="新細明體"/>
        <family val="1"/>
        <charset val="136"/>
      </rPr>
      <t xml:space="preserve">如需此服務
</t>
    </r>
    <r>
      <rPr>
        <sz val="9"/>
        <color theme="0"/>
        <rFont val="微軟正黑體"/>
        <family val="1"/>
        <charset val="136"/>
      </rPr>
      <t>請輸入使用次數</t>
    </r>
    <phoneticPr fontId="23" type="noConversion"/>
  </si>
  <si>
    <r>
      <rPr>
        <sz val="9"/>
        <color rgb="FF000000"/>
        <rFont val="微軟正黑體"/>
        <family val="1"/>
        <charset val="136"/>
      </rPr>
      <t>抽真空包裝服務</t>
    </r>
    <r>
      <rPr>
        <sz val="9"/>
        <color rgb="FF000000"/>
        <rFont val="Roboto"/>
        <family val="1"/>
      </rPr>
      <t xml:space="preserve"> (</t>
    </r>
    <r>
      <rPr>
        <sz val="9"/>
        <color rgb="FF000000"/>
        <rFont val="微軟正黑體"/>
        <family val="1"/>
        <charset val="136"/>
      </rPr>
      <t>每包</t>
    </r>
    <r>
      <rPr>
        <sz val="9"/>
        <color rgb="FF000000"/>
        <rFont val="Roboto"/>
        <family val="1"/>
      </rPr>
      <t xml:space="preserve">) </t>
    </r>
    <r>
      <rPr>
        <sz val="9"/>
        <color rgb="FF000000"/>
        <rFont val="Roboto"/>
      </rPr>
      <t>: HKD10</t>
    </r>
    <phoneticPr fontId="23" type="noConversion"/>
  </si>
  <si>
    <r>
      <rPr>
        <sz val="9"/>
        <color rgb="FF000000"/>
        <rFont val="微軟正黑體"/>
        <family val="1"/>
        <charset val="136"/>
      </rPr>
      <t>易碎品包裝費連物料費</t>
    </r>
    <r>
      <rPr>
        <sz val="9"/>
        <color rgb="FF000000"/>
        <rFont val="Roboto"/>
        <family val="1"/>
      </rPr>
      <t>(</t>
    </r>
    <r>
      <rPr>
        <sz val="9"/>
        <color rgb="FF000000"/>
        <rFont val="微軟正黑體"/>
        <family val="1"/>
        <charset val="136"/>
      </rPr>
      <t>每箱</t>
    </r>
    <r>
      <rPr>
        <sz val="9"/>
        <color rgb="FF000000"/>
        <rFont val="Roboto"/>
        <family val="1"/>
      </rPr>
      <t>)</t>
    </r>
    <r>
      <rPr>
        <sz val="9"/>
        <color rgb="FF000000"/>
        <rFont val="Roboto"/>
      </rPr>
      <t>: HKD200</t>
    </r>
    <phoneticPr fontId="23" type="noConversion"/>
  </si>
  <si>
    <t>順豐上門收件
送香港小薯倉
參考價錢(HKD)</t>
    <phoneticPr fontId="23" type="noConversion"/>
  </si>
  <si>
    <r>
      <rPr>
        <sz val="12"/>
        <color rgb="FF000000"/>
        <rFont val="微軟正黑體"/>
        <family val="2"/>
        <charset val="136"/>
      </rPr>
      <t>更新日期</t>
    </r>
    <r>
      <rPr>
        <sz val="12"/>
        <color rgb="FF000000"/>
        <rFont val="Calibri"/>
        <family val="2"/>
      </rPr>
      <t>: 28 MAY 2022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</si>
</sst>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_(&quot;$&quot;* #,##0.00_);_(&quot;$&quot;* \(#,##0.00\);_(&quot;$&quot;* &quot;-&quot;??_);_(@_)"/>
    <numFmt numFmtId="177" formatCode="_-&quot;$&quot;* #,##0.00_-;\-&quot;$&quot;* #,##0.00_-;_-&quot;$&quot;* &quot;-&quot;??_-;_-@"/>
    <numFmt numFmtId="178" formatCode="0.0"/>
    <numFmt numFmtId="179" formatCode="_-* #,##0_-;\-* #,##0_-;_-* &quot;-&quot;??_-;_-@_-"/>
    <numFmt numFmtId="180" formatCode="[$$-404]#,##0.00"/>
  </numFmts>
  <fonts count="45" x14ac:knownFonts="1">
    <font>
      <sz val="10"/>
      <color rgb="FF000000"/>
      <name val="Arial"/>
    </font>
    <font>
      <sz val="12"/>
      <color rgb="FF000000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b/>
      <sz val="9"/>
      <color rgb="FFFFFFFF"/>
      <name val="Roboto"/>
    </font>
    <font>
      <sz val="10"/>
      <name val="Arial"/>
      <family val="2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000000"/>
      <name val="Arial"/>
      <family val="2"/>
    </font>
    <font>
      <sz val="9"/>
      <color theme="0"/>
      <name val="Roboto"/>
    </font>
    <font>
      <sz val="10"/>
      <color theme="0"/>
      <name val="Arial"/>
      <family val="2"/>
    </font>
    <font>
      <sz val="20"/>
      <color theme="0"/>
      <name val="Roboto"/>
    </font>
    <font>
      <sz val="20"/>
      <color theme="0"/>
      <name val="Arial"/>
      <family val="2"/>
    </font>
    <font>
      <b/>
      <sz val="20"/>
      <color rgb="FFFFFFFF"/>
      <name val="Roboto"/>
    </font>
    <font>
      <sz val="9"/>
      <name val="細明體"/>
      <family val="3"/>
      <charset val="136"/>
    </font>
    <font>
      <sz val="10"/>
      <color rgb="FF000000"/>
      <name val="微軟正黑體"/>
      <family val="2"/>
      <charset val="136"/>
    </font>
    <font>
      <sz val="10"/>
      <color rgb="FF000000"/>
      <name val="Roboto"/>
      <family val="2"/>
      <charset val="136"/>
    </font>
    <font>
      <sz val="10"/>
      <color rgb="FF000000"/>
      <name val="Roboto"/>
      <family val="2"/>
    </font>
    <font>
      <sz val="20"/>
      <color theme="0"/>
      <name val="微軟正黑體"/>
      <family val="1"/>
      <charset val="136"/>
    </font>
    <font>
      <sz val="20"/>
      <color theme="0"/>
      <name val="Roboto"/>
      <family val="1"/>
    </font>
    <font>
      <sz val="20"/>
      <color theme="0"/>
      <name val="Roboto"/>
      <family val="1"/>
      <charset val="136"/>
    </font>
    <font>
      <b/>
      <sz val="20"/>
      <color rgb="FFFFFFFF"/>
      <name val="新細明體"/>
      <family val="1"/>
      <charset val="136"/>
    </font>
    <font>
      <b/>
      <sz val="20"/>
      <color rgb="FFFFFFFF"/>
      <name val="微軟正黑體"/>
      <family val="1"/>
      <charset val="136"/>
    </font>
    <font>
      <sz val="12"/>
      <color theme="0"/>
      <name val="Roboto"/>
      <family val="1"/>
      <charset val="136"/>
    </font>
    <font>
      <sz val="12"/>
      <color theme="1"/>
      <name val="Roboto"/>
      <family val="1"/>
      <charset val="136"/>
    </font>
    <font>
      <sz val="9"/>
      <color rgb="FF000000"/>
      <name val="Roboto"/>
      <family val="1"/>
      <charset val="136"/>
    </font>
    <font>
      <sz val="12"/>
      <color rgb="FF000000"/>
      <name val="Calibri"/>
      <family val="2"/>
    </font>
    <font>
      <sz val="10"/>
      <color rgb="FF000000"/>
      <name val="Arial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Calibri"/>
      <family val="2"/>
      <charset val="136"/>
    </font>
    <font>
      <sz val="9"/>
      <color rgb="FF000000"/>
      <name val="Roboto"/>
      <family val="1"/>
    </font>
    <font>
      <sz val="9"/>
      <color rgb="FF000000"/>
      <name val="微軟正黑體"/>
      <family val="1"/>
      <charset val="136"/>
    </font>
    <font>
      <sz val="9"/>
      <color theme="0"/>
      <name val="新細明體"/>
      <family val="1"/>
      <charset val="136"/>
    </font>
    <font>
      <sz val="9"/>
      <color theme="0"/>
      <name val="Roboto"/>
      <family val="1"/>
    </font>
    <font>
      <sz val="9"/>
      <color theme="0"/>
      <name val="Roboto"/>
      <family val="1"/>
      <charset val="136"/>
    </font>
    <font>
      <sz val="9"/>
      <color theme="0"/>
      <name val="微軟正黑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2" tint="-0.499984740745262"/>
        <bgColor rgb="FFF3F3F3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714A"/>
        <bgColor rgb="FFCC0000"/>
      </patternFill>
    </fill>
    <fill>
      <patternFill patternType="solid">
        <fgColor rgb="FFEB714A"/>
        <bgColor indexed="64"/>
      </patternFill>
    </fill>
    <fill>
      <patternFill patternType="solid">
        <fgColor rgb="FF42B075"/>
        <bgColor indexed="64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rgb="FF42B075"/>
        <bgColor rgb="FFCC00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/>
      <diagonal/>
    </border>
  </borders>
  <cellStyleXfs count="3">
    <xf numFmtId="0" fontId="0" fillId="0" borderId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</cellStyleXfs>
  <cellXfs count="7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2" fontId="11" fillId="0" borderId="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2" fontId="11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177" fontId="15" fillId="0" borderId="11" xfId="0" applyNumberFormat="1" applyFont="1" applyBorder="1" applyAlignment="1">
      <alignment vertical="center"/>
    </xf>
    <xf numFmtId="177" fontId="1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right" vertical="center"/>
    </xf>
    <xf numFmtId="2" fontId="11" fillId="0" borderId="9" xfId="0" applyNumberFormat="1" applyFont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176" fontId="11" fillId="2" borderId="7" xfId="1" applyNumberFormat="1" applyFont="1" applyFill="1" applyBorder="1" applyAlignment="1">
      <alignment horizontal="center" vertical="center"/>
    </xf>
    <xf numFmtId="178" fontId="11" fillId="0" borderId="4" xfId="0" applyNumberFormat="1" applyFont="1" applyBorder="1" applyAlignment="1">
      <alignment horizontal="righ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2" fillId="5" borderId="0" xfId="0" applyFont="1" applyFill="1"/>
    <xf numFmtId="0" fontId="11" fillId="7" borderId="4" xfId="0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32" fillId="3" borderId="12" xfId="0" applyFont="1" applyFill="1" applyBorder="1" applyAlignment="1">
      <alignment horizontal="right" vertical="center"/>
    </xf>
    <xf numFmtId="180" fontId="11" fillId="0" borderId="4" xfId="0" applyNumberFormat="1" applyFont="1" applyBorder="1" applyAlignment="1">
      <alignment horizontal="right" vertical="center"/>
    </xf>
    <xf numFmtId="180" fontId="11" fillId="3" borderId="7" xfId="0" applyNumberFormat="1" applyFont="1" applyFill="1" applyBorder="1" applyAlignment="1">
      <alignment horizontal="right" vertical="center"/>
    </xf>
    <xf numFmtId="180" fontId="11" fillId="0" borderId="7" xfId="0" applyNumberFormat="1" applyFont="1" applyBorder="1" applyAlignment="1">
      <alignment horizontal="right" vertical="center"/>
    </xf>
    <xf numFmtId="180" fontId="11" fillId="2" borderId="7" xfId="0" applyNumberFormat="1" applyFont="1" applyFill="1" applyBorder="1" applyAlignment="1">
      <alignment horizontal="right" vertical="center"/>
    </xf>
    <xf numFmtId="180" fontId="11" fillId="0" borderId="9" xfId="0" applyNumberFormat="1" applyFont="1" applyBorder="1" applyAlignment="1">
      <alignment vertical="center"/>
    </xf>
    <xf numFmtId="179" fontId="33" fillId="8" borderId="12" xfId="2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/>
    <xf numFmtId="179" fontId="0" fillId="0" borderId="0" xfId="0" applyNumberFormat="1" applyFont="1" applyAlignment="1"/>
    <xf numFmtId="0" fontId="38" fillId="0" borderId="0" xfId="0" applyFont="1" applyAlignment="1"/>
    <xf numFmtId="0" fontId="9" fillId="9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2" fontId="43" fillId="3" borderId="7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18" fillId="3" borderId="5" xfId="0" applyFont="1" applyFill="1" applyBorder="1" applyAlignment="1">
      <alignment horizontal="right" vertical="center"/>
    </xf>
    <xf numFmtId="0" fontId="19" fillId="4" borderId="6" xfId="0" applyFont="1" applyFill="1" applyBorder="1" applyAlignment="1">
      <alignment horizontal="right"/>
    </xf>
    <xf numFmtId="0" fontId="2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20" fillId="3" borderId="5" xfId="0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/>
    </xf>
    <xf numFmtId="0" fontId="9" fillId="5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/>
    </xf>
    <xf numFmtId="0" fontId="34" fillId="2" borderId="5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/>
    </xf>
    <xf numFmtId="0" fontId="34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3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31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2" builtinId="3"/>
    <cellStyle name="貨幣" xfId="1" builtinId="4"/>
  </cellStyles>
  <dxfs count="0"/>
  <tableStyles count="0" defaultTableStyle="TableStyleMedium2" defaultPivotStyle="PivotStyleLight16"/>
  <colors>
    <mruColors>
      <color rgb="FF42B075"/>
      <color rgb="FFEB71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1261108</xdr:colOff>
      <xdr:row>1</xdr:row>
      <xdr:rowOff>9525</xdr:rowOff>
    </xdr:from>
    <xdr:ext cx="1602109" cy="1647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03153" y="188819"/>
          <a:ext cx="1602109" cy="1647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1261108</xdr:colOff>
      <xdr:row>1</xdr:row>
      <xdr:rowOff>9525</xdr:rowOff>
    </xdr:from>
    <xdr:ext cx="1602109" cy="1647825"/>
    <xdr:pic>
      <xdr:nvPicPr>
        <xdr:cNvPr id="2" name="image1.png">
          <a:extLst>
            <a:ext uri="{FF2B5EF4-FFF2-40B4-BE49-F238E27FC236}">
              <a16:creationId xmlns:a16="http://schemas.microsoft.com/office/drawing/2014/main" id="{01A9A45A-ED83-4DEF-9403-4E404678BE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04833" y="190500"/>
          <a:ext cx="1602109" cy="16478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1261108</xdr:colOff>
      <xdr:row>1</xdr:row>
      <xdr:rowOff>9525</xdr:rowOff>
    </xdr:from>
    <xdr:ext cx="1602109" cy="1647825"/>
    <xdr:pic>
      <xdr:nvPicPr>
        <xdr:cNvPr id="2" name="image1.png">
          <a:extLst>
            <a:ext uri="{FF2B5EF4-FFF2-40B4-BE49-F238E27FC236}">
              <a16:creationId xmlns:a16="http://schemas.microsoft.com/office/drawing/2014/main" id="{05B96F5B-CBFF-4C1A-8996-71206740C2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04833" y="190500"/>
          <a:ext cx="1602109" cy="16478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1261108</xdr:colOff>
      <xdr:row>1</xdr:row>
      <xdr:rowOff>9525</xdr:rowOff>
    </xdr:from>
    <xdr:ext cx="1602109" cy="1647825"/>
    <xdr:pic>
      <xdr:nvPicPr>
        <xdr:cNvPr id="2" name="image1.png">
          <a:extLst>
            <a:ext uri="{FF2B5EF4-FFF2-40B4-BE49-F238E27FC236}">
              <a16:creationId xmlns:a16="http://schemas.microsoft.com/office/drawing/2014/main" id="{F91011D9-E52C-4A6C-91C9-5F3934354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04833" y="190500"/>
          <a:ext cx="1602109" cy="1647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24"/>
  <sheetViews>
    <sheetView showGridLines="0" topLeftCell="B1" zoomScale="85" zoomScaleNormal="85" workbookViewId="0">
      <selection activeCell="B1" sqref="A1:XFD1048576"/>
    </sheetView>
  </sheetViews>
  <sheetFormatPr defaultColWidth="17.33203125" defaultRowHeight="15" customHeight="1" x14ac:dyDescent="0.35"/>
  <cols>
    <col min="1" max="1" width="4.33203125" customWidth="1"/>
    <col min="2" max="2" width="52.46484375" customWidth="1"/>
    <col min="3" max="3" width="7.46484375" customWidth="1"/>
    <col min="4" max="5" width="16.46484375" customWidth="1"/>
    <col min="6" max="6" width="20.33203125" customWidth="1"/>
    <col min="7" max="7" width="25.19921875" customWidth="1"/>
    <col min="8" max="8" width="4" customWidth="1"/>
  </cols>
  <sheetData>
    <row r="1" spans="1:8" ht="14.25" customHeight="1" x14ac:dyDescent="0.35">
      <c r="A1" s="31"/>
      <c r="B1" s="31"/>
      <c r="C1" s="31"/>
      <c r="D1" s="31"/>
      <c r="E1" s="31"/>
      <c r="F1" s="31"/>
      <c r="G1" s="31"/>
      <c r="H1" s="31"/>
    </row>
    <row r="2" spans="1:8" ht="132" customHeight="1" x14ac:dyDescent="0.4">
      <c r="A2" s="2"/>
      <c r="B2" s="55" t="s">
        <v>22</v>
      </c>
      <c r="C2" s="56"/>
      <c r="D2" s="1"/>
      <c r="E2" s="1"/>
      <c r="F2" s="2"/>
      <c r="G2" s="3" t="s">
        <v>0</v>
      </c>
      <c r="H2" s="4"/>
    </row>
    <row r="3" spans="1:8" ht="34.25" customHeight="1" x14ac:dyDescent="0.65">
      <c r="A3" s="2"/>
      <c r="B3" s="62" t="s">
        <v>21</v>
      </c>
      <c r="C3" s="63"/>
      <c r="D3" s="36" t="s">
        <v>28</v>
      </c>
      <c r="E3" s="1"/>
      <c r="F3" s="7"/>
      <c r="G3" s="52"/>
      <c r="H3" s="7"/>
    </row>
    <row r="4" spans="1:8" ht="18" customHeight="1" x14ac:dyDescent="0.4">
      <c r="A4" s="2"/>
      <c r="B4" s="6"/>
      <c r="C4" s="1"/>
      <c r="D4" s="1"/>
      <c r="E4" s="1"/>
      <c r="F4" s="7"/>
      <c r="H4" s="7"/>
    </row>
    <row r="5" spans="1:8" ht="34.799999999999997" customHeight="1" x14ac:dyDescent="0.4">
      <c r="A5" s="2"/>
      <c r="B5" s="66" t="s">
        <v>3</v>
      </c>
      <c r="C5" s="67"/>
      <c r="D5" s="50" t="s">
        <v>13</v>
      </c>
      <c r="E5" s="32"/>
      <c r="F5" s="32" t="s">
        <v>4</v>
      </c>
      <c r="G5" s="33" t="s">
        <v>18</v>
      </c>
      <c r="H5" s="5"/>
    </row>
    <row r="6" spans="1:8" ht="18" customHeight="1" x14ac:dyDescent="0.4">
      <c r="A6" s="2"/>
      <c r="B6" s="57" t="s">
        <v>11</v>
      </c>
      <c r="C6" s="58"/>
      <c r="D6" s="23"/>
      <c r="E6" s="23"/>
      <c r="F6" s="24"/>
      <c r="G6" s="24"/>
      <c r="H6" s="9"/>
    </row>
    <row r="7" spans="1:8" ht="18" customHeight="1" x14ac:dyDescent="0.4">
      <c r="A7" s="2"/>
      <c r="B7" s="64" t="s">
        <v>2</v>
      </c>
      <c r="C7" s="65"/>
      <c r="D7" s="35">
        <v>7.4</v>
      </c>
      <c r="E7" s="54" t="s">
        <v>9</v>
      </c>
      <c r="F7" s="28">
        <f>CEILING(D7,0.5)</f>
        <v>7.5</v>
      </c>
      <c r="G7" s="40">
        <f>IF(ISERROR(VLOOKUP(F7,運費價目表!$B$6:$F$35,3,FALSE)),"超出包裹重量上限15KG",VLOOKUP(F7,運費價目表!$B$6:$F$35,3,FALSE))</f>
        <v>840</v>
      </c>
      <c r="H7" s="9"/>
    </row>
    <row r="8" spans="1:8" ht="18" customHeight="1" x14ac:dyDescent="0.4">
      <c r="A8" s="2"/>
      <c r="B8" s="57" t="s">
        <v>12</v>
      </c>
      <c r="C8" s="58"/>
      <c r="D8" s="23"/>
      <c r="E8" s="23"/>
      <c r="F8" s="24"/>
      <c r="G8" s="41"/>
      <c r="H8" s="9"/>
    </row>
    <row r="9" spans="1:8" ht="18" customHeight="1" x14ac:dyDescent="0.4">
      <c r="A9" s="2"/>
      <c r="B9" s="64" t="s">
        <v>5</v>
      </c>
      <c r="C9" s="65"/>
      <c r="D9" s="10"/>
      <c r="E9" s="54" t="s">
        <v>10</v>
      </c>
      <c r="F9" s="28">
        <f>CEILING((D10*D11*D12)/5000,0.5)</f>
        <v>1</v>
      </c>
      <c r="G9" s="40">
        <f>IF(ISERROR(VLOOKUP(F9,運費價目表!$B$6:$F$35,3,FALSE)),"體積重過大， 請聯絡客服",VLOOKUP(F9,運費價目表!$B$6:$F$35,3,FALSE))</f>
        <v>156</v>
      </c>
      <c r="H9" s="9"/>
    </row>
    <row r="10" spans="1:8" ht="18" customHeight="1" x14ac:dyDescent="0.4">
      <c r="A10" s="2"/>
      <c r="B10" s="72" t="s">
        <v>6</v>
      </c>
      <c r="C10" s="69"/>
      <c r="D10" s="35">
        <v>14</v>
      </c>
      <c r="E10" s="12"/>
      <c r="F10" s="12"/>
      <c r="G10" s="42"/>
      <c r="H10" s="9"/>
    </row>
    <row r="11" spans="1:8" ht="18" customHeight="1" x14ac:dyDescent="0.4">
      <c r="A11" s="2"/>
      <c r="B11" s="72" t="s">
        <v>7</v>
      </c>
      <c r="C11" s="69"/>
      <c r="D11" s="35">
        <v>13</v>
      </c>
      <c r="E11" s="11"/>
      <c r="F11" s="11"/>
      <c r="G11" s="43"/>
      <c r="H11" s="9"/>
    </row>
    <row r="12" spans="1:8" ht="18" customHeight="1" x14ac:dyDescent="0.4">
      <c r="A12" s="2"/>
      <c r="B12" s="72" t="s">
        <v>8</v>
      </c>
      <c r="C12" s="69"/>
      <c r="D12" s="35">
        <v>15</v>
      </c>
      <c r="E12" s="12"/>
      <c r="F12" s="12"/>
      <c r="G12" s="42"/>
      <c r="H12" s="9"/>
    </row>
    <row r="13" spans="1:8" s="51" customFormat="1" ht="31.25" customHeight="1" x14ac:dyDescent="0.4">
      <c r="A13" s="2"/>
      <c r="B13" s="57" t="s">
        <v>14</v>
      </c>
      <c r="C13" s="58"/>
      <c r="D13" s="53" t="s">
        <v>37</v>
      </c>
      <c r="E13" s="26" t="s">
        <v>19</v>
      </c>
      <c r="F13" s="24"/>
      <c r="G13" s="41"/>
      <c r="H13" s="9"/>
    </row>
    <row r="14" spans="1:8" s="51" customFormat="1" ht="18" customHeight="1" x14ac:dyDescent="0.4">
      <c r="A14" s="2"/>
      <c r="B14" s="70" t="s">
        <v>36</v>
      </c>
      <c r="C14" s="69"/>
      <c r="D14" s="35">
        <v>1</v>
      </c>
      <c r="E14" s="54" t="s">
        <v>38</v>
      </c>
      <c r="F14" s="12"/>
      <c r="G14" s="43">
        <f>IF(D14=1,G19*10%,"沒有此服務")</f>
        <v>84</v>
      </c>
      <c r="H14" s="9"/>
    </row>
    <row r="15" spans="1:8" ht="31.25" customHeight="1" x14ac:dyDescent="0.4">
      <c r="A15" s="2"/>
      <c r="B15" s="57" t="s">
        <v>14</v>
      </c>
      <c r="C15" s="58"/>
      <c r="D15" s="53" t="s">
        <v>39</v>
      </c>
      <c r="E15" s="26" t="s">
        <v>19</v>
      </c>
      <c r="F15" s="24"/>
      <c r="G15" s="41"/>
      <c r="H15" s="9"/>
    </row>
    <row r="16" spans="1:8" s="46" customFormat="1" ht="18" customHeight="1" x14ac:dyDescent="0.4">
      <c r="A16" s="2"/>
      <c r="B16" s="68" t="s">
        <v>40</v>
      </c>
      <c r="C16" s="69"/>
      <c r="D16" s="35">
        <v>2</v>
      </c>
      <c r="E16" s="27">
        <v>10</v>
      </c>
      <c r="F16" s="11"/>
      <c r="G16" s="43">
        <f>E16*D16</f>
        <v>20</v>
      </c>
      <c r="H16" s="9"/>
    </row>
    <row r="17" spans="1:8" ht="18" customHeight="1" x14ac:dyDescent="0.4">
      <c r="A17" s="2"/>
      <c r="B17" s="68" t="s">
        <v>41</v>
      </c>
      <c r="C17" s="69"/>
      <c r="D17" s="35">
        <v>1</v>
      </c>
      <c r="E17" s="27">
        <v>200</v>
      </c>
      <c r="F17" s="11"/>
      <c r="G17" s="43">
        <f>E17*D17</f>
        <v>200</v>
      </c>
      <c r="H17" s="9"/>
    </row>
    <row r="18" spans="1:8" ht="19.5" customHeight="1" x14ac:dyDescent="0.45">
      <c r="A18" s="2"/>
      <c r="B18" s="13" t="s">
        <v>1</v>
      </c>
      <c r="C18" s="14"/>
      <c r="D18" s="15"/>
      <c r="E18" s="15"/>
      <c r="F18" s="16" t="s">
        <v>15</v>
      </c>
      <c r="G18" s="25" t="str">
        <f>IF(G7&gt;G9,"實際重量計算","體積重量計算")</f>
        <v>實際重量計算</v>
      </c>
      <c r="H18" s="17"/>
    </row>
    <row r="19" spans="1:8" ht="19.5" customHeight="1" x14ac:dyDescent="0.45">
      <c r="A19" s="2"/>
      <c r="B19" s="59" t="s">
        <v>34</v>
      </c>
      <c r="C19" s="60"/>
      <c r="D19" s="15"/>
      <c r="E19" s="15"/>
      <c r="F19" s="18" t="s">
        <v>16</v>
      </c>
      <c r="G19" s="44">
        <f>IF(G7&gt;G9,G7,G9)</f>
        <v>840</v>
      </c>
      <c r="H19" s="17"/>
    </row>
    <row r="20" spans="1:8" ht="19.5" customHeight="1" x14ac:dyDescent="0.45">
      <c r="A20" s="2"/>
      <c r="B20" s="60"/>
      <c r="C20" s="60"/>
      <c r="D20" s="15"/>
      <c r="E20" s="15"/>
      <c r="F20" s="16" t="s">
        <v>20</v>
      </c>
      <c r="G20" s="44">
        <f>SUM(G14:G17)</f>
        <v>304</v>
      </c>
      <c r="H20" s="17"/>
    </row>
    <row r="21" spans="1:8" ht="33.75" customHeight="1" x14ac:dyDescent="0.45">
      <c r="A21" s="2"/>
      <c r="B21" s="61"/>
      <c r="C21" s="56"/>
      <c r="D21" s="15"/>
      <c r="E21" s="15"/>
      <c r="F21" s="19" t="s">
        <v>17</v>
      </c>
      <c r="G21" s="20">
        <f>G19+G20</f>
        <v>1144</v>
      </c>
      <c r="H21" s="21"/>
    </row>
    <row r="22" spans="1:8" ht="9.75" customHeight="1" x14ac:dyDescent="0.4">
      <c r="A22" s="2"/>
      <c r="B22" s="71"/>
      <c r="C22" s="56"/>
      <c r="D22" s="56"/>
      <c r="E22" s="56"/>
      <c r="F22" s="56"/>
      <c r="G22" s="56"/>
      <c r="H22" s="22"/>
    </row>
    <row r="23" spans="1:8" ht="9.75" customHeight="1" x14ac:dyDescent="0.4">
      <c r="A23" s="2"/>
      <c r="B23" s="22"/>
      <c r="C23" s="22"/>
      <c r="D23" s="22"/>
      <c r="E23" s="22"/>
      <c r="F23" s="22"/>
      <c r="G23" s="22"/>
      <c r="H23" s="22"/>
    </row>
    <row r="24" spans="1:8" ht="15.75" customHeight="1" x14ac:dyDescent="0.4">
      <c r="A24" s="34"/>
      <c r="B24" s="34"/>
      <c r="C24" s="34"/>
      <c r="D24" s="34"/>
      <c r="E24" s="34"/>
      <c r="F24" s="34"/>
      <c r="G24" s="34"/>
      <c r="H24" s="34"/>
    </row>
  </sheetData>
  <sheetProtection algorithmName="SHA-512" hashValue="iRjeYILIa2rrErEuYnPUX5R0CEpcb4r652MO62itY7Yv3gyHRQWorlu05Q824LpcTcYu7q21gjMHMDiyN6n3uQ==" saltValue="U2x0juk1kLuDJzDMc5G62g==" spinCount="100000" sheet="1" objects="1" scenarios="1"/>
  <mergeCells count="18">
    <mergeCell ref="B22:G22"/>
    <mergeCell ref="B10:C10"/>
    <mergeCell ref="B12:C12"/>
    <mergeCell ref="B11:C11"/>
    <mergeCell ref="B17:C17"/>
    <mergeCell ref="B2:C2"/>
    <mergeCell ref="B15:C15"/>
    <mergeCell ref="B19:C20"/>
    <mergeCell ref="B21:C21"/>
    <mergeCell ref="B8:C8"/>
    <mergeCell ref="B6:C6"/>
    <mergeCell ref="B3:C3"/>
    <mergeCell ref="B7:C7"/>
    <mergeCell ref="B9:C9"/>
    <mergeCell ref="B5:C5"/>
    <mergeCell ref="B16:C16"/>
    <mergeCell ref="B13:C13"/>
    <mergeCell ref="B14:C14"/>
  </mergeCells>
  <phoneticPr fontId="23" type="noConversion"/>
  <printOptions horizontalCentered="1" verticalCentered="1"/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496B0"/>
    <outlinePr summaryBelow="0" summaryRight="0"/>
    <pageSetUpPr fitToPage="1"/>
  </sheetPr>
  <dimension ref="A1:H24"/>
  <sheetViews>
    <sheetView showGridLines="0" zoomScale="70" zoomScaleNormal="70" workbookViewId="0">
      <selection sqref="A1:XFD1"/>
    </sheetView>
  </sheetViews>
  <sheetFormatPr defaultColWidth="17.33203125" defaultRowHeight="15" customHeight="1" x14ac:dyDescent="0.35"/>
  <cols>
    <col min="1" max="1" width="4.33203125" style="29" customWidth="1"/>
    <col min="2" max="2" width="52.46484375" style="29" customWidth="1"/>
    <col min="3" max="3" width="7.46484375" style="29" customWidth="1"/>
    <col min="4" max="5" width="16.46484375" style="29" customWidth="1"/>
    <col min="6" max="7" width="20.33203125" style="29" customWidth="1"/>
    <col min="8" max="8" width="4" style="29" customWidth="1"/>
    <col min="9" max="16384" width="17.33203125" style="29"/>
  </cols>
  <sheetData>
    <row r="1" spans="1:8" ht="14.25" customHeight="1" x14ac:dyDescent="0.35">
      <c r="A1" s="31"/>
      <c r="B1" s="31"/>
      <c r="C1" s="31"/>
      <c r="D1" s="31"/>
      <c r="E1" s="31"/>
      <c r="F1" s="31"/>
      <c r="G1" s="31"/>
      <c r="H1" s="31"/>
    </row>
    <row r="2" spans="1:8" ht="132" customHeight="1" x14ac:dyDescent="0.4">
      <c r="A2" s="2"/>
      <c r="B2" s="55" t="s">
        <v>24</v>
      </c>
      <c r="C2" s="56"/>
      <c r="D2" s="1"/>
      <c r="E2" s="1"/>
      <c r="F2" s="2"/>
      <c r="G2" s="3" t="s">
        <v>0</v>
      </c>
      <c r="H2" s="4"/>
    </row>
    <row r="3" spans="1:8" ht="34.25" customHeight="1" x14ac:dyDescent="0.65">
      <c r="A3" s="2"/>
      <c r="B3" s="62" t="s">
        <v>21</v>
      </c>
      <c r="C3" s="63"/>
      <c r="D3" s="36" t="s">
        <v>29</v>
      </c>
      <c r="E3" s="1"/>
      <c r="F3" s="7"/>
      <c r="H3" s="7"/>
    </row>
    <row r="4" spans="1:8" ht="18" customHeight="1" x14ac:dyDescent="0.4">
      <c r="A4" s="2"/>
      <c r="B4" s="6"/>
      <c r="C4" s="1"/>
      <c r="D4" s="1"/>
      <c r="E4" s="1"/>
      <c r="F4" s="7"/>
      <c r="H4" s="7"/>
    </row>
    <row r="5" spans="1:8" ht="34.799999999999997" customHeight="1" x14ac:dyDescent="0.4">
      <c r="A5" s="2"/>
      <c r="B5" s="66" t="s">
        <v>3</v>
      </c>
      <c r="C5" s="67"/>
      <c r="D5" s="50" t="s">
        <v>13</v>
      </c>
      <c r="E5" s="32"/>
      <c r="F5" s="32" t="s">
        <v>4</v>
      </c>
      <c r="G5" s="33" t="s">
        <v>18</v>
      </c>
      <c r="H5" s="5"/>
    </row>
    <row r="6" spans="1:8" ht="18" customHeight="1" x14ac:dyDescent="0.4">
      <c r="A6" s="2"/>
      <c r="B6" s="57" t="s">
        <v>11</v>
      </c>
      <c r="C6" s="58"/>
      <c r="D6" s="23"/>
      <c r="E6" s="23"/>
      <c r="F6" s="24"/>
      <c r="G6" s="24"/>
      <c r="H6" s="9"/>
    </row>
    <row r="7" spans="1:8" ht="18" customHeight="1" x14ac:dyDescent="0.4">
      <c r="A7" s="2"/>
      <c r="B7" s="64" t="s">
        <v>2</v>
      </c>
      <c r="C7" s="65"/>
      <c r="D7" s="35">
        <v>8.4</v>
      </c>
      <c r="E7" s="8" t="s">
        <v>9</v>
      </c>
      <c r="F7" s="28">
        <f>CEILING(D7,0.5)</f>
        <v>8.5</v>
      </c>
      <c r="G7" s="40">
        <f>IF(ISERROR(VLOOKUP(F7,運費價目表!$B$6:$F$35,4,FALSE)),"超出包裹重量上限15KG",VLOOKUP(F7,運費價目表!$B$6:$F$35,4,FALSE))</f>
        <v>1346</v>
      </c>
      <c r="H7" s="9"/>
    </row>
    <row r="8" spans="1:8" ht="18" customHeight="1" x14ac:dyDescent="0.4">
      <c r="A8" s="2"/>
      <c r="B8" s="57" t="s">
        <v>12</v>
      </c>
      <c r="C8" s="58"/>
      <c r="D8" s="23"/>
      <c r="E8" s="23"/>
      <c r="F8" s="24"/>
      <c r="G8" s="41"/>
      <c r="H8" s="9"/>
    </row>
    <row r="9" spans="1:8" ht="18" customHeight="1" x14ac:dyDescent="0.4">
      <c r="A9" s="2"/>
      <c r="B9" s="64" t="s">
        <v>5</v>
      </c>
      <c r="C9" s="65"/>
      <c r="D9" s="10"/>
      <c r="E9" s="8" t="s">
        <v>10</v>
      </c>
      <c r="F9" s="28">
        <f>CEILING((D10*D11*D12)/5000,0.5)</f>
        <v>2</v>
      </c>
      <c r="G9" s="40">
        <f>IF(ISERROR(VLOOKUP(F9,運費價目表!$B$6:$F$35,4,FALSE)),"體積重過大， 請聯絡客服",VLOOKUP(F9,運費價目表!$B$6:$F$35,4,FALSE))</f>
        <v>402</v>
      </c>
      <c r="H9" s="9"/>
    </row>
    <row r="10" spans="1:8" ht="18" customHeight="1" x14ac:dyDescent="0.4">
      <c r="A10" s="2"/>
      <c r="B10" s="72" t="s">
        <v>6</v>
      </c>
      <c r="C10" s="69"/>
      <c r="D10" s="35">
        <v>30</v>
      </c>
      <c r="E10" s="12"/>
      <c r="F10" s="12"/>
      <c r="G10" s="42"/>
      <c r="H10" s="9"/>
    </row>
    <row r="11" spans="1:8" ht="18" customHeight="1" x14ac:dyDescent="0.4">
      <c r="A11" s="2"/>
      <c r="B11" s="72" t="s">
        <v>7</v>
      </c>
      <c r="C11" s="69"/>
      <c r="D11" s="35">
        <v>22</v>
      </c>
      <c r="E11" s="11"/>
      <c r="F11" s="11"/>
      <c r="G11" s="43"/>
      <c r="H11" s="9"/>
    </row>
    <row r="12" spans="1:8" ht="18" customHeight="1" x14ac:dyDescent="0.4">
      <c r="A12" s="2"/>
      <c r="B12" s="72" t="s">
        <v>8</v>
      </c>
      <c r="C12" s="69"/>
      <c r="D12" s="35">
        <v>14</v>
      </c>
      <c r="E12" s="12"/>
      <c r="F12" s="12"/>
      <c r="G12" s="42"/>
      <c r="H12" s="9"/>
    </row>
    <row r="13" spans="1:8" s="52" customFormat="1" ht="31.25" customHeight="1" x14ac:dyDescent="0.4">
      <c r="A13" s="2"/>
      <c r="B13" s="57" t="s">
        <v>14</v>
      </c>
      <c r="C13" s="58"/>
      <c r="D13" s="53" t="s">
        <v>37</v>
      </c>
      <c r="E13" s="26" t="s">
        <v>19</v>
      </c>
      <c r="F13" s="24"/>
      <c r="G13" s="41"/>
      <c r="H13" s="9"/>
    </row>
    <row r="14" spans="1:8" s="52" customFormat="1" ht="18" customHeight="1" x14ac:dyDescent="0.4">
      <c r="A14" s="2"/>
      <c r="B14" s="70" t="s">
        <v>36</v>
      </c>
      <c r="C14" s="69"/>
      <c r="D14" s="35">
        <v>1</v>
      </c>
      <c r="E14" s="54" t="s">
        <v>38</v>
      </c>
      <c r="F14" s="12"/>
      <c r="G14" s="43">
        <f>IF(D14=1,G19*10%,"沒有此服務")</f>
        <v>134.6</v>
      </c>
      <c r="H14" s="9"/>
    </row>
    <row r="15" spans="1:8" ht="31.25" customHeight="1" x14ac:dyDescent="0.4">
      <c r="A15" s="2"/>
      <c r="B15" s="57" t="s">
        <v>14</v>
      </c>
      <c r="C15" s="58"/>
      <c r="D15" s="53" t="s">
        <v>39</v>
      </c>
      <c r="E15" s="26" t="s">
        <v>19</v>
      </c>
      <c r="F15" s="24"/>
      <c r="G15" s="41"/>
      <c r="H15" s="9"/>
    </row>
    <row r="16" spans="1:8" s="46" customFormat="1" ht="18" customHeight="1" x14ac:dyDescent="0.4">
      <c r="A16" s="2"/>
      <c r="B16" s="68" t="s">
        <v>40</v>
      </c>
      <c r="C16" s="69"/>
      <c r="D16" s="35">
        <v>2</v>
      </c>
      <c r="E16" s="27">
        <v>10</v>
      </c>
      <c r="F16" s="11"/>
      <c r="G16" s="43">
        <f>E16*D16</f>
        <v>20</v>
      </c>
      <c r="H16" s="9"/>
    </row>
    <row r="17" spans="1:8" ht="18" customHeight="1" x14ac:dyDescent="0.4">
      <c r="A17" s="2"/>
      <c r="B17" s="68" t="s">
        <v>41</v>
      </c>
      <c r="C17" s="69"/>
      <c r="D17" s="35">
        <v>2</v>
      </c>
      <c r="E17" s="27">
        <v>200</v>
      </c>
      <c r="F17" s="11"/>
      <c r="G17" s="43">
        <f>E17*D17</f>
        <v>400</v>
      </c>
      <c r="H17" s="9"/>
    </row>
    <row r="18" spans="1:8" ht="19.5" customHeight="1" x14ac:dyDescent="0.45">
      <c r="A18" s="2"/>
      <c r="B18" s="13" t="s">
        <v>1</v>
      </c>
      <c r="C18" s="14"/>
      <c r="D18" s="15"/>
      <c r="E18" s="15"/>
      <c r="F18" s="18" t="s">
        <v>15</v>
      </c>
      <c r="G18" s="25" t="str">
        <f>IF(G7&gt;G9,"實際重量計算","體積重量計算")</f>
        <v>實際重量計算</v>
      </c>
      <c r="H18" s="17"/>
    </row>
    <row r="19" spans="1:8" ht="19.5" customHeight="1" x14ac:dyDescent="0.45">
      <c r="A19" s="2"/>
      <c r="B19" s="59" t="s">
        <v>23</v>
      </c>
      <c r="C19" s="60"/>
      <c r="D19" s="15"/>
      <c r="E19" s="15"/>
      <c r="F19" s="18" t="s">
        <v>16</v>
      </c>
      <c r="G19" s="44">
        <f>IF(G7&gt;G9,G7,G9)</f>
        <v>1346</v>
      </c>
      <c r="H19" s="17"/>
    </row>
    <row r="20" spans="1:8" ht="19.5" customHeight="1" x14ac:dyDescent="0.45">
      <c r="A20" s="2"/>
      <c r="B20" s="60"/>
      <c r="C20" s="60"/>
      <c r="D20" s="15"/>
      <c r="E20" s="15"/>
      <c r="F20" s="18" t="s">
        <v>20</v>
      </c>
      <c r="G20" s="44">
        <f>SUM(G14:G17)</f>
        <v>554.6</v>
      </c>
      <c r="H20" s="17"/>
    </row>
    <row r="21" spans="1:8" ht="33.75" customHeight="1" x14ac:dyDescent="0.45">
      <c r="A21" s="2"/>
      <c r="B21" s="61"/>
      <c r="C21" s="56"/>
      <c r="D21" s="15"/>
      <c r="E21" s="15"/>
      <c r="F21" s="19" t="s">
        <v>17</v>
      </c>
      <c r="G21" s="20">
        <f>G19+G20</f>
        <v>1900.6</v>
      </c>
      <c r="H21" s="21"/>
    </row>
    <row r="22" spans="1:8" ht="9.75" customHeight="1" x14ac:dyDescent="0.4">
      <c r="A22" s="2"/>
      <c r="B22" s="71"/>
      <c r="C22" s="56"/>
      <c r="D22" s="56"/>
      <c r="E22" s="56"/>
      <c r="F22" s="56"/>
      <c r="G22" s="56"/>
      <c r="H22" s="30"/>
    </row>
    <row r="23" spans="1:8" ht="9.75" customHeight="1" x14ac:dyDescent="0.4">
      <c r="A23" s="2"/>
      <c r="B23" s="30"/>
      <c r="C23" s="30"/>
      <c r="D23" s="30"/>
      <c r="E23" s="30"/>
      <c r="F23" s="30"/>
      <c r="G23" s="30"/>
      <c r="H23" s="30"/>
    </row>
    <row r="24" spans="1:8" ht="15.75" customHeight="1" x14ac:dyDescent="0.4">
      <c r="A24" s="34"/>
      <c r="B24" s="34"/>
      <c r="C24" s="34"/>
      <c r="D24" s="34"/>
      <c r="E24" s="34"/>
      <c r="F24" s="34"/>
      <c r="G24" s="34"/>
      <c r="H24" s="34"/>
    </row>
  </sheetData>
  <sheetProtection algorithmName="SHA-512" hashValue="8VkYPe6cTuB/54NtSR2kwxYZ6fxgQ1Nx46KOJiID9av95MDM3NAoF+fUKVkny7LoWbxaj/rUqtrWwZ3BcMRBOA==" saltValue="w5NL7Jy1hJUG5ypY6kXT2Q==" spinCount="100000" sheet="1" objects="1" scenarios="1"/>
  <mergeCells count="18">
    <mergeCell ref="B15:C15"/>
    <mergeCell ref="B8:C8"/>
    <mergeCell ref="B9:C9"/>
    <mergeCell ref="B10:C10"/>
    <mergeCell ref="B11:C11"/>
    <mergeCell ref="B12:C12"/>
    <mergeCell ref="B13:C13"/>
    <mergeCell ref="B14:C14"/>
    <mergeCell ref="B2:C2"/>
    <mergeCell ref="B3:C3"/>
    <mergeCell ref="B5:C5"/>
    <mergeCell ref="B6:C6"/>
    <mergeCell ref="B7:C7"/>
    <mergeCell ref="B22:G22"/>
    <mergeCell ref="B16:C16"/>
    <mergeCell ref="B17:C17"/>
    <mergeCell ref="B19:C20"/>
    <mergeCell ref="B21:C21"/>
  </mergeCells>
  <phoneticPr fontId="23" type="noConversion"/>
  <printOptions horizontalCentered="1" verticalCentered="1"/>
  <pageMargins left="0" right="0" top="0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496B0"/>
    <outlinePr summaryBelow="0" summaryRight="0"/>
    <pageSetUpPr fitToPage="1"/>
  </sheetPr>
  <dimension ref="A1:H24"/>
  <sheetViews>
    <sheetView showGridLines="0" zoomScale="70" zoomScaleNormal="70" workbookViewId="0">
      <selection activeCell="G16" activeCellId="2" sqref="G7 G14 G16:G17"/>
    </sheetView>
  </sheetViews>
  <sheetFormatPr defaultColWidth="17.33203125" defaultRowHeight="15" customHeight="1" x14ac:dyDescent="0.35"/>
  <cols>
    <col min="1" max="1" width="4.33203125" style="29" customWidth="1"/>
    <col min="2" max="2" width="52.46484375" style="29" customWidth="1"/>
    <col min="3" max="3" width="7.46484375" style="29" customWidth="1"/>
    <col min="4" max="5" width="16.46484375" style="29" customWidth="1"/>
    <col min="6" max="7" width="20.33203125" style="29" customWidth="1"/>
    <col min="8" max="8" width="4" style="29" customWidth="1"/>
    <col min="9" max="16384" width="17.33203125" style="29"/>
  </cols>
  <sheetData>
    <row r="1" spans="1:8" ht="14.25" customHeight="1" x14ac:dyDescent="0.35">
      <c r="A1" s="31"/>
      <c r="B1" s="31"/>
      <c r="C1" s="31"/>
      <c r="D1" s="31"/>
      <c r="E1" s="31"/>
      <c r="F1" s="31"/>
      <c r="G1" s="31"/>
      <c r="H1" s="31"/>
    </row>
    <row r="2" spans="1:8" ht="132" customHeight="1" x14ac:dyDescent="0.4">
      <c r="A2" s="2"/>
      <c r="B2" s="55" t="s">
        <v>25</v>
      </c>
      <c r="C2" s="56"/>
      <c r="D2" s="1"/>
      <c r="E2" s="1"/>
      <c r="F2" s="2"/>
      <c r="G2" s="3" t="s">
        <v>0</v>
      </c>
      <c r="H2" s="4"/>
    </row>
    <row r="3" spans="1:8" ht="34.25" customHeight="1" x14ac:dyDescent="0.65">
      <c r="A3" s="2"/>
      <c r="B3" s="62" t="s">
        <v>21</v>
      </c>
      <c r="C3" s="63"/>
      <c r="D3" s="36" t="s">
        <v>30</v>
      </c>
      <c r="E3" s="1"/>
      <c r="F3" s="7"/>
      <c r="H3" s="7"/>
    </row>
    <row r="4" spans="1:8" ht="18" customHeight="1" x14ac:dyDescent="0.4">
      <c r="A4" s="2"/>
      <c r="B4" s="6"/>
      <c r="C4" s="1"/>
      <c r="D4" s="1"/>
      <c r="E4" s="1"/>
      <c r="F4" s="7"/>
      <c r="H4" s="7"/>
    </row>
    <row r="5" spans="1:8" ht="34.799999999999997" customHeight="1" x14ac:dyDescent="0.4">
      <c r="A5" s="2"/>
      <c r="B5" s="66" t="s">
        <v>3</v>
      </c>
      <c r="C5" s="67"/>
      <c r="D5" s="50" t="s">
        <v>13</v>
      </c>
      <c r="E5" s="32"/>
      <c r="F5" s="32" t="s">
        <v>4</v>
      </c>
      <c r="G5" s="33" t="s">
        <v>18</v>
      </c>
      <c r="H5" s="5"/>
    </row>
    <row r="6" spans="1:8" ht="18" customHeight="1" x14ac:dyDescent="0.4">
      <c r="A6" s="2"/>
      <c r="B6" s="57" t="s">
        <v>11</v>
      </c>
      <c r="C6" s="58"/>
      <c r="D6" s="23"/>
      <c r="E6" s="23"/>
      <c r="F6" s="24"/>
      <c r="G6" s="24"/>
      <c r="H6" s="9"/>
    </row>
    <row r="7" spans="1:8" ht="18" customHeight="1" x14ac:dyDescent="0.4">
      <c r="A7" s="2"/>
      <c r="B7" s="64" t="s">
        <v>2</v>
      </c>
      <c r="C7" s="65"/>
      <c r="D7" s="35">
        <v>5.6</v>
      </c>
      <c r="E7" s="8" t="s">
        <v>9</v>
      </c>
      <c r="F7" s="28">
        <f>CEILING(D7,0.5)</f>
        <v>6</v>
      </c>
      <c r="G7" s="40">
        <f>IF(ISERROR(VLOOKUP(F7,運費價目表!$B$6:$F$35,5,FALSE)),"超出包裹重量上限15KG",VLOOKUP(F7,運費價目表!$B$6:$F$35,5,FALSE))</f>
        <v>626</v>
      </c>
      <c r="H7" s="9"/>
    </row>
    <row r="8" spans="1:8" ht="18" customHeight="1" x14ac:dyDescent="0.4">
      <c r="A8" s="2"/>
      <c r="B8" s="57" t="s">
        <v>12</v>
      </c>
      <c r="C8" s="58"/>
      <c r="D8" s="23"/>
      <c r="E8" s="23"/>
      <c r="F8" s="24"/>
      <c r="G8" s="41"/>
      <c r="H8" s="9"/>
    </row>
    <row r="9" spans="1:8" ht="18" customHeight="1" x14ac:dyDescent="0.4">
      <c r="A9" s="2"/>
      <c r="B9" s="64" t="s">
        <v>5</v>
      </c>
      <c r="C9" s="65"/>
      <c r="D9" s="10"/>
      <c r="E9" s="8" t="s">
        <v>10</v>
      </c>
      <c r="F9" s="28">
        <f>CEILING((D10*D11*D12)/5000,0.5)</f>
        <v>3.5</v>
      </c>
      <c r="G9" s="40">
        <f>IF(ISERROR(VLOOKUP(F9,運費價目表!$B$6:$F$35,5,FALSE)),"體積重過大， 請聯絡客服",VLOOKUP(F9,運費價目表!$B$6:$F$35,5,FALSE))</f>
        <v>386</v>
      </c>
      <c r="H9" s="9"/>
    </row>
    <row r="10" spans="1:8" ht="18" customHeight="1" x14ac:dyDescent="0.4">
      <c r="A10" s="2"/>
      <c r="B10" s="72" t="s">
        <v>6</v>
      </c>
      <c r="C10" s="69"/>
      <c r="D10" s="35">
        <v>12</v>
      </c>
      <c r="E10" s="12"/>
      <c r="F10" s="12"/>
      <c r="G10" s="42"/>
      <c r="H10" s="9"/>
    </row>
    <row r="11" spans="1:8" ht="18" customHeight="1" x14ac:dyDescent="0.4">
      <c r="A11" s="2"/>
      <c r="B11" s="72" t="s">
        <v>7</v>
      </c>
      <c r="C11" s="69"/>
      <c r="D11" s="35">
        <v>33</v>
      </c>
      <c r="E11" s="11"/>
      <c r="F11" s="11"/>
      <c r="G11" s="43"/>
      <c r="H11" s="9"/>
    </row>
    <row r="12" spans="1:8" ht="18" customHeight="1" x14ac:dyDescent="0.4">
      <c r="A12" s="2"/>
      <c r="B12" s="72" t="s">
        <v>8</v>
      </c>
      <c r="C12" s="69"/>
      <c r="D12" s="35">
        <v>44</v>
      </c>
      <c r="E12" s="12"/>
      <c r="F12" s="12"/>
      <c r="G12" s="42"/>
      <c r="H12" s="9"/>
    </row>
    <row r="13" spans="1:8" s="52" customFormat="1" ht="31.25" customHeight="1" x14ac:dyDescent="0.4">
      <c r="A13" s="2"/>
      <c r="B13" s="57" t="s">
        <v>14</v>
      </c>
      <c r="C13" s="58"/>
      <c r="D13" s="53" t="s">
        <v>37</v>
      </c>
      <c r="E13" s="26" t="s">
        <v>19</v>
      </c>
      <c r="F13" s="24"/>
      <c r="G13" s="41"/>
      <c r="H13" s="9"/>
    </row>
    <row r="14" spans="1:8" s="52" customFormat="1" ht="18" customHeight="1" x14ac:dyDescent="0.4">
      <c r="A14" s="2"/>
      <c r="B14" s="70" t="s">
        <v>36</v>
      </c>
      <c r="C14" s="69"/>
      <c r="D14" s="35">
        <v>1</v>
      </c>
      <c r="E14" s="54" t="s">
        <v>38</v>
      </c>
      <c r="F14" s="12"/>
      <c r="G14" s="43">
        <f>IF(D14=1,G19*10%,"沒有此服務")</f>
        <v>62.6</v>
      </c>
      <c r="H14" s="9"/>
    </row>
    <row r="15" spans="1:8" ht="31.25" customHeight="1" x14ac:dyDescent="0.4">
      <c r="A15" s="2"/>
      <c r="B15" s="57" t="s">
        <v>14</v>
      </c>
      <c r="C15" s="58"/>
      <c r="D15" s="53" t="s">
        <v>39</v>
      </c>
      <c r="E15" s="26" t="s">
        <v>19</v>
      </c>
      <c r="F15" s="24"/>
      <c r="G15" s="41"/>
      <c r="H15" s="9"/>
    </row>
    <row r="16" spans="1:8" s="46" customFormat="1" ht="18" customHeight="1" x14ac:dyDescent="0.4">
      <c r="A16" s="2"/>
      <c r="B16" s="68" t="s">
        <v>40</v>
      </c>
      <c r="C16" s="69"/>
      <c r="D16" s="35">
        <v>3</v>
      </c>
      <c r="E16" s="27">
        <v>10</v>
      </c>
      <c r="F16" s="11"/>
      <c r="G16" s="43">
        <f>E16*D16</f>
        <v>30</v>
      </c>
      <c r="H16" s="9"/>
    </row>
    <row r="17" spans="1:8" ht="18" customHeight="1" x14ac:dyDescent="0.4">
      <c r="A17" s="2"/>
      <c r="B17" s="68" t="s">
        <v>41</v>
      </c>
      <c r="C17" s="69"/>
      <c r="D17" s="35">
        <v>2</v>
      </c>
      <c r="E17" s="27">
        <v>200</v>
      </c>
      <c r="F17" s="11"/>
      <c r="G17" s="43">
        <f>E17*D17</f>
        <v>400</v>
      </c>
      <c r="H17" s="9"/>
    </row>
    <row r="18" spans="1:8" ht="19.5" customHeight="1" x14ac:dyDescent="0.45">
      <c r="A18" s="2"/>
      <c r="B18" s="13" t="s">
        <v>1</v>
      </c>
      <c r="C18" s="14"/>
      <c r="D18" s="15"/>
      <c r="E18" s="15"/>
      <c r="F18" s="18" t="s">
        <v>15</v>
      </c>
      <c r="G18" s="25" t="str">
        <f>IF(G7&gt;G9,"實際重量計算","體積重量計算")</f>
        <v>實際重量計算</v>
      </c>
      <c r="H18" s="17"/>
    </row>
    <row r="19" spans="1:8" ht="19.5" customHeight="1" x14ac:dyDescent="0.45">
      <c r="A19" s="2"/>
      <c r="B19" s="59" t="s">
        <v>23</v>
      </c>
      <c r="C19" s="60"/>
      <c r="D19" s="15"/>
      <c r="E19" s="15"/>
      <c r="F19" s="18" t="s">
        <v>16</v>
      </c>
      <c r="G19" s="44">
        <f>IF(G7&gt;G9,G7,G9)</f>
        <v>626</v>
      </c>
      <c r="H19" s="17"/>
    </row>
    <row r="20" spans="1:8" ht="19.5" customHeight="1" x14ac:dyDescent="0.45">
      <c r="A20" s="2"/>
      <c r="B20" s="60"/>
      <c r="C20" s="60"/>
      <c r="D20" s="15"/>
      <c r="E20" s="15"/>
      <c r="F20" s="18" t="s">
        <v>20</v>
      </c>
      <c r="G20" s="44">
        <f>SUM(G14:G17)</f>
        <v>492.6</v>
      </c>
      <c r="H20" s="17"/>
    </row>
    <row r="21" spans="1:8" ht="33.75" customHeight="1" x14ac:dyDescent="0.45">
      <c r="A21" s="2"/>
      <c r="B21" s="61"/>
      <c r="C21" s="56"/>
      <c r="D21" s="15"/>
      <c r="E21" s="15"/>
      <c r="F21" s="19" t="s">
        <v>17</v>
      </c>
      <c r="G21" s="20">
        <f>G19+G20</f>
        <v>1118.5999999999999</v>
      </c>
      <c r="H21" s="21"/>
    </row>
    <row r="22" spans="1:8" ht="9.75" customHeight="1" x14ac:dyDescent="0.4">
      <c r="A22" s="2"/>
      <c r="B22" s="71"/>
      <c r="C22" s="56"/>
      <c r="D22" s="56"/>
      <c r="E22" s="56"/>
      <c r="F22" s="56"/>
      <c r="G22" s="56"/>
      <c r="H22" s="30"/>
    </row>
    <row r="23" spans="1:8" ht="9.75" customHeight="1" x14ac:dyDescent="0.4">
      <c r="A23" s="2"/>
      <c r="B23" s="30"/>
      <c r="C23" s="30"/>
      <c r="D23" s="30"/>
      <c r="E23" s="30"/>
      <c r="F23" s="30"/>
      <c r="G23" s="30"/>
      <c r="H23" s="30"/>
    </row>
    <row r="24" spans="1:8" ht="15.75" customHeight="1" x14ac:dyDescent="0.4">
      <c r="A24" s="34"/>
      <c r="B24" s="34"/>
      <c r="C24" s="34"/>
      <c r="D24" s="34"/>
      <c r="E24" s="34"/>
      <c r="F24" s="34"/>
      <c r="G24" s="34"/>
      <c r="H24" s="34"/>
    </row>
  </sheetData>
  <sheetProtection algorithmName="SHA-512" hashValue="x/uU6kRDFKK9f0XKkn77A+yGAxlvCItxaUGXJZVOCsixBhdbp+zrGwozchEsZp5lhMMFqThcy419nX0F+iGV3g==" saltValue="gpSttq9dPFCZDAZas3aynQ==" spinCount="100000" sheet="1" objects="1" scenarios="1"/>
  <mergeCells count="18">
    <mergeCell ref="B15:C15"/>
    <mergeCell ref="B8:C8"/>
    <mergeCell ref="B9:C9"/>
    <mergeCell ref="B10:C10"/>
    <mergeCell ref="B11:C11"/>
    <mergeCell ref="B12:C12"/>
    <mergeCell ref="B13:C13"/>
    <mergeCell ref="B14:C14"/>
    <mergeCell ref="B2:C2"/>
    <mergeCell ref="B3:C3"/>
    <mergeCell ref="B5:C5"/>
    <mergeCell ref="B6:C6"/>
    <mergeCell ref="B7:C7"/>
    <mergeCell ref="B22:G22"/>
    <mergeCell ref="B16:C16"/>
    <mergeCell ref="B17:C17"/>
    <mergeCell ref="B19:C20"/>
    <mergeCell ref="B21:C21"/>
  </mergeCells>
  <phoneticPr fontId="23" type="noConversion"/>
  <printOptions horizontalCentered="1" verticalCentered="1"/>
  <pageMargins left="0" right="0" top="0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496B0"/>
    <outlinePr summaryBelow="0" summaryRight="0"/>
    <pageSetUpPr fitToPage="1"/>
  </sheetPr>
  <dimension ref="A1:J37"/>
  <sheetViews>
    <sheetView showGridLines="0" tabSelected="1" topLeftCell="B1" zoomScale="85" zoomScaleNormal="85" workbookViewId="0">
      <selection activeCell="B4" sqref="B4:C4"/>
    </sheetView>
  </sheetViews>
  <sheetFormatPr defaultColWidth="17.33203125" defaultRowHeight="15" customHeight="1" x14ac:dyDescent="0.35"/>
  <cols>
    <col min="1" max="1" width="4.33203125" style="29" customWidth="1"/>
    <col min="2" max="2" width="52.46484375" style="29" customWidth="1"/>
    <col min="3" max="3" width="7.46484375" style="29" customWidth="1"/>
    <col min="4" max="6" width="19.73046875" style="29" customWidth="1"/>
    <col min="7" max="7" width="32.33203125" style="47" customWidth="1"/>
    <col min="8" max="8" width="20.33203125" style="29" customWidth="1"/>
    <col min="9" max="9" width="4" style="29" customWidth="1"/>
    <col min="10" max="16384" width="17.33203125" style="29"/>
  </cols>
  <sheetData>
    <row r="1" spans="1:9" ht="14.25" customHeight="1" x14ac:dyDescent="0.35">
      <c r="A1" s="31"/>
      <c r="B1" s="31"/>
      <c r="C1" s="31"/>
      <c r="D1" s="31"/>
      <c r="E1" s="31"/>
      <c r="F1" s="31"/>
      <c r="G1" s="31"/>
      <c r="H1" s="31"/>
      <c r="I1" s="31"/>
    </row>
    <row r="2" spans="1:9" ht="132" customHeight="1" x14ac:dyDescent="0.4">
      <c r="A2" s="2"/>
      <c r="B2" s="55" t="s">
        <v>26</v>
      </c>
      <c r="C2" s="56"/>
      <c r="D2" s="1"/>
      <c r="E2" s="1"/>
      <c r="F2" s="2"/>
      <c r="G2" s="2"/>
      <c r="H2" s="3"/>
      <c r="I2" s="4"/>
    </row>
    <row r="3" spans="1:9" s="46" customFormat="1" ht="25.5" customHeight="1" x14ac:dyDescent="0.5">
      <c r="A3" s="2"/>
      <c r="B3" s="49" t="s">
        <v>43</v>
      </c>
      <c r="D3" s="1"/>
      <c r="E3" s="1"/>
      <c r="F3" s="2"/>
      <c r="G3" s="2"/>
      <c r="H3" s="3"/>
      <c r="I3" s="4"/>
    </row>
    <row r="4" spans="1:9" ht="61.9" customHeight="1" x14ac:dyDescent="0.65">
      <c r="A4" s="2"/>
      <c r="B4" s="62" t="s">
        <v>21</v>
      </c>
      <c r="C4" s="63"/>
      <c r="D4" s="76" t="s">
        <v>31</v>
      </c>
      <c r="E4" s="73" t="s">
        <v>32</v>
      </c>
      <c r="F4" s="73" t="s">
        <v>33</v>
      </c>
      <c r="G4" s="73" t="s">
        <v>42</v>
      </c>
      <c r="I4" s="7"/>
    </row>
    <row r="5" spans="1:9" ht="61.9" customHeight="1" x14ac:dyDescent="0.4">
      <c r="A5" s="2"/>
      <c r="B5" s="37" t="s">
        <v>27</v>
      </c>
      <c r="C5" s="38"/>
      <c r="D5" s="77"/>
      <c r="E5" s="74"/>
      <c r="F5" s="74"/>
      <c r="G5" s="74"/>
      <c r="I5" s="7"/>
    </row>
    <row r="6" spans="1:9" ht="15" customHeight="1" x14ac:dyDescent="0.35">
      <c r="B6" s="39">
        <v>0.5</v>
      </c>
      <c r="C6" s="38"/>
      <c r="D6" s="45">
        <v>98</v>
      </c>
      <c r="E6" s="45">
        <v>138</v>
      </c>
      <c r="F6" s="45">
        <v>98</v>
      </c>
      <c r="G6" s="45">
        <v>30</v>
      </c>
    </row>
    <row r="7" spans="1:9" ht="15" customHeight="1" x14ac:dyDescent="0.35">
      <c r="B7" s="39">
        <v>1</v>
      </c>
      <c r="C7" s="38"/>
      <c r="D7" s="45">
        <v>156</v>
      </c>
      <c r="E7" s="45">
        <v>226</v>
      </c>
      <c r="F7" s="45">
        <v>146</v>
      </c>
      <c r="G7" s="45">
        <v>30</v>
      </c>
    </row>
    <row r="8" spans="1:9" ht="15" customHeight="1" x14ac:dyDescent="0.35">
      <c r="B8" s="39">
        <v>1.5</v>
      </c>
      <c r="C8" s="38"/>
      <c r="D8" s="45">
        <v>214</v>
      </c>
      <c r="E8" s="45">
        <v>314</v>
      </c>
      <c r="F8" s="45">
        <v>194</v>
      </c>
      <c r="G8" s="45">
        <v>36</v>
      </c>
    </row>
    <row r="9" spans="1:9" ht="15" customHeight="1" x14ac:dyDescent="0.35">
      <c r="B9" s="39">
        <v>2</v>
      </c>
      <c r="C9" s="38"/>
      <c r="D9" s="45">
        <v>272</v>
      </c>
      <c r="E9" s="45">
        <v>402</v>
      </c>
      <c r="F9" s="45">
        <v>242</v>
      </c>
      <c r="G9" s="45">
        <v>42</v>
      </c>
    </row>
    <row r="10" spans="1:9" ht="15" customHeight="1" x14ac:dyDescent="0.35">
      <c r="B10" s="39">
        <v>2.5</v>
      </c>
      <c r="C10" s="38"/>
      <c r="D10" s="45">
        <v>330</v>
      </c>
      <c r="E10" s="45">
        <v>490</v>
      </c>
      <c r="F10" s="45">
        <v>290</v>
      </c>
      <c r="G10" s="45">
        <v>48</v>
      </c>
    </row>
    <row r="11" spans="1:9" ht="15" customHeight="1" x14ac:dyDescent="0.35">
      <c r="B11" s="39">
        <v>3</v>
      </c>
      <c r="C11" s="38"/>
      <c r="D11" s="45">
        <v>388</v>
      </c>
      <c r="E11" s="45">
        <v>578</v>
      </c>
      <c r="F11" s="45">
        <v>338</v>
      </c>
      <c r="G11" s="45">
        <v>54</v>
      </c>
    </row>
    <row r="12" spans="1:9" ht="15" customHeight="1" x14ac:dyDescent="0.35">
      <c r="B12" s="39">
        <v>3.5</v>
      </c>
      <c r="C12" s="38"/>
      <c r="D12" s="45">
        <v>446</v>
      </c>
      <c r="E12" s="45">
        <v>666</v>
      </c>
      <c r="F12" s="45">
        <v>386</v>
      </c>
      <c r="G12" s="45">
        <v>60</v>
      </c>
    </row>
    <row r="13" spans="1:9" ht="15" customHeight="1" x14ac:dyDescent="0.35">
      <c r="B13" s="39">
        <v>4</v>
      </c>
      <c r="C13" s="38"/>
      <c r="D13" s="45">
        <v>504</v>
      </c>
      <c r="E13" s="45">
        <v>734</v>
      </c>
      <c r="F13" s="45">
        <v>434</v>
      </c>
      <c r="G13" s="45">
        <v>66</v>
      </c>
    </row>
    <row r="14" spans="1:9" ht="15" customHeight="1" x14ac:dyDescent="0.35">
      <c r="B14" s="39">
        <v>4.5</v>
      </c>
      <c r="C14" s="38"/>
      <c r="D14" s="45">
        <v>552</v>
      </c>
      <c r="E14" s="45">
        <v>802</v>
      </c>
      <c r="F14" s="45">
        <v>482</v>
      </c>
      <c r="G14" s="45">
        <v>72</v>
      </c>
    </row>
    <row r="15" spans="1:9" ht="15" customHeight="1" x14ac:dyDescent="0.35">
      <c r="B15" s="39">
        <v>5</v>
      </c>
      <c r="C15" s="38"/>
      <c r="D15" s="45">
        <v>600</v>
      </c>
      <c r="E15" s="45">
        <v>870</v>
      </c>
      <c r="F15" s="45">
        <v>530</v>
      </c>
      <c r="G15" s="45">
        <v>78</v>
      </c>
    </row>
    <row r="16" spans="1:9" ht="15" customHeight="1" x14ac:dyDescent="0.35">
      <c r="B16" s="39">
        <v>5.5</v>
      </c>
      <c r="C16" s="38"/>
      <c r="D16" s="45">
        <v>648</v>
      </c>
      <c r="E16" s="45">
        <v>938</v>
      </c>
      <c r="F16" s="45">
        <v>578</v>
      </c>
      <c r="G16" s="45">
        <v>84</v>
      </c>
    </row>
    <row r="17" spans="2:10" ht="15" customHeight="1" x14ac:dyDescent="0.35">
      <c r="B17" s="39">
        <v>6</v>
      </c>
      <c r="C17" s="38"/>
      <c r="D17" s="45">
        <v>696</v>
      </c>
      <c r="E17" s="45">
        <v>1006</v>
      </c>
      <c r="F17" s="45">
        <v>626</v>
      </c>
      <c r="G17" s="45">
        <v>90</v>
      </c>
    </row>
    <row r="18" spans="2:10" ht="15" customHeight="1" x14ac:dyDescent="0.35">
      <c r="B18" s="39">
        <v>6.5</v>
      </c>
      <c r="C18" s="38"/>
      <c r="D18" s="45">
        <v>744</v>
      </c>
      <c r="E18" s="45">
        <v>1074</v>
      </c>
      <c r="F18" s="45">
        <v>674</v>
      </c>
      <c r="G18" s="45">
        <v>96</v>
      </c>
    </row>
    <row r="19" spans="2:10" ht="15" customHeight="1" x14ac:dyDescent="0.35">
      <c r="B19" s="39">
        <v>7</v>
      </c>
      <c r="C19" s="38"/>
      <c r="D19" s="45">
        <v>792</v>
      </c>
      <c r="E19" s="45">
        <v>1142</v>
      </c>
      <c r="F19" s="45">
        <v>722</v>
      </c>
      <c r="G19" s="45">
        <v>102</v>
      </c>
    </row>
    <row r="20" spans="2:10" ht="15" customHeight="1" x14ac:dyDescent="0.35">
      <c r="B20" s="39">
        <v>7.5</v>
      </c>
      <c r="C20" s="38"/>
      <c r="D20" s="45">
        <v>840</v>
      </c>
      <c r="E20" s="45">
        <v>1210</v>
      </c>
      <c r="F20" s="45">
        <v>770</v>
      </c>
      <c r="G20" s="45">
        <v>108</v>
      </c>
    </row>
    <row r="21" spans="2:10" ht="15" customHeight="1" x14ac:dyDescent="0.35">
      <c r="B21" s="39">
        <v>8</v>
      </c>
      <c r="C21" s="38"/>
      <c r="D21" s="45">
        <v>888</v>
      </c>
      <c r="E21" s="45">
        <v>1278</v>
      </c>
      <c r="F21" s="45">
        <v>818</v>
      </c>
      <c r="G21" s="45">
        <v>114</v>
      </c>
    </row>
    <row r="22" spans="2:10" ht="15" customHeight="1" x14ac:dyDescent="0.35">
      <c r="B22" s="39">
        <v>8.5</v>
      </c>
      <c r="C22" s="38"/>
      <c r="D22" s="45">
        <v>936</v>
      </c>
      <c r="E22" s="45">
        <v>1346</v>
      </c>
      <c r="F22" s="45">
        <v>866</v>
      </c>
      <c r="G22" s="45">
        <v>120</v>
      </c>
    </row>
    <row r="23" spans="2:10" ht="15" customHeight="1" x14ac:dyDescent="0.35">
      <c r="B23" s="39">
        <v>9</v>
      </c>
      <c r="C23" s="38"/>
      <c r="D23" s="45">
        <v>984</v>
      </c>
      <c r="E23" s="45">
        <v>1414</v>
      </c>
      <c r="F23" s="45">
        <v>914</v>
      </c>
      <c r="G23" s="45">
        <v>126</v>
      </c>
    </row>
    <row r="24" spans="2:10" ht="15" customHeight="1" x14ac:dyDescent="0.35">
      <c r="B24" s="39">
        <v>9.5</v>
      </c>
      <c r="C24" s="38"/>
      <c r="D24" s="45">
        <v>1032</v>
      </c>
      <c r="E24" s="45">
        <v>1482</v>
      </c>
      <c r="F24" s="45">
        <v>962</v>
      </c>
      <c r="G24" s="45">
        <v>132</v>
      </c>
    </row>
    <row r="25" spans="2:10" ht="15" customHeight="1" x14ac:dyDescent="0.35">
      <c r="B25" s="39">
        <v>10</v>
      </c>
      <c r="C25" s="38"/>
      <c r="D25" s="45">
        <v>1080</v>
      </c>
      <c r="E25" s="45">
        <v>1550</v>
      </c>
      <c r="F25" s="45">
        <v>1010</v>
      </c>
      <c r="G25" s="45">
        <v>138</v>
      </c>
      <c r="H25" s="48"/>
      <c r="I25" s="48"/>
      <c r="J25" s="48"/>
    </row>
    <row r="26" spans="2:10" ht="15" customHeight="1" x14ac:dyDescent="0.35">
      <c r="B26" s="39">
        <v>10.5</v>
      </c>
      <c r="C26" s="38"/>
      <c r="D26" s="45">
        <v>1128</v>
      </c>
      <c r="E26" s="45">
        <v>1618</v>
      </c>
      <c r="F26" s="45">
        <v>1058</v>
      </c>
      <c r="G26" s="45">
        <v>144</v>
      </c>
    </row>
    <row r="27" spans="2:10" ht="15" customHeight="1" x14ac:dyDescent="0.35">
      <c r="B27" s="39">
        <v>11</v>
      </c>
      <c r="C27" s="38"/>
      <c r="D27" s="45">
        <v>1176</v>
      </c>
      <c r="E27" s="45">
        <v>1686</v>
      </c>
      <c r="F27" s="45">
        <v>1106</v>
      </c>
      <c r="G27" s="45">
        <v>150</v>
      </c>
    </row>
    <row r="28" spans="2:10" ht="15" customHeight="1" x14ac:dyDescent="0.35">
      <c r="B28" s="39">
        <v>11.5</v>
      </c>
      <c r="C28" s="38"/>
      <c r="D28" s="45">
        <v>1224</v>
      </c>
      <c r="E28" s="45">
        <v>1754</v>
      </c>
      <c r="F28" s="45">
        <v>1154</v>
      </c>
      <c r="G28" s="45">
        <v>156</v>
      </c>
    </row>
    <row r="29" spans="2:10" ht="15" customHeight="1" x14ac:dyDescent="0.35">
      <c r="B29" s="39">
        <v>12</v>
      </c>
      <c r="C29" s="38"/>
      <c r="D29" s="45">
        <v>1272</v>
      </c>
      <c r="E29" s="45">
        <v>1822</v>
      </c>
      <c r="F29" s="45">
        <v>1202</v>
      </c>
      <c r="G29" s="45">
        <v>162</v>
      </c>
    </row>
    <row r="30" spans="2:10" ht="15" customHeight="1" x14ac:dyDescent="0.35">
      <c r="B30" s="39">
        <v>12.5</v>
      </c>
      <c r="C30" s="38"/>
      <c r="D30" s="45">
        <v>1320</v>
      </c>
      <c r="E30" s="45">
        <v>1890</v>
      </c>
      <c r="F30" s="45">
        <v>1250</v>
      </c>
      <c r="G30" s="45">
        <v>168</v>
      </c>
    </row>
    <row r="31" spans="2:10" ht="15" customHeight="1" x14ac:dyDescent="0.35">
      <c r="B31" s="39">
        <v>13</v>
      </c>
      <c r="C31" s="38"/>
      <c r="D31" s="45">
        <v>1368</v>
      </c>
      <c r="E31" s="45">
        <v>1958</v>
      </c>
      <c r="F31" s="45">
        <v>1298</v>
      </c>
      <c r="G31" s="45">
        <v>174</v>
      </c>
    </row>
    <row r="32" spans="2:10" ht="15" customHeight="1" x14ac:dyDescent="0.35">
      <c r="B32" s="39">
        <v>13.5</v>
      </c>
      <c r="C32" s="38"/>
      <c r="D32" s="45">
        <v>1416</v>
      </c>
      <c r="E32" s="45">
        <v>2026</v>
      </c>
      <c r="F32" s="45">
        <v>1346</v>
      </c>
      <c r="G32" s="45">
        <v>180</v>
      </c>
    </row>
    <row r="33" spans="2:7" ht="15" customHeight="1" x14ac:dyDescent="0.35">
      <c r="B33" s="39">
        <v>14</v>
      </c>
      <c r="C33" s="38"/>
      <c r="D33" s="45">
        <v>1464</v>
      </c>
      <c r="E33" s="45">
        <v>2094</v>
      </c>
      <c r="F33" s="45">
        <v>1394</v>
      </c>
      <c r="G33" s="45">
        <v>186</v>
      </c>
    </row>
    <row r="34" spans="2:7" ht="15" customHeight="1" x14ac:dyDescent="0.35">
      <c r="B34" s="39">
        <v>14.5</v>
      </c>
      <c r="C34" s="38"/>
      <c r="D34" s="45">
        <v>1512</v>
      </c>
      <c r="E34" s="45">
        <v>2162</v>
      </c>
      <c r="F34" s="45">
        <v>1442</v>
      </c>
      <c r="G34" s="45">
        <v>192</v>
      </c>
    </row>
    <row r="35" spans="2:7" ht="15" customHeight="1" x14ac:dyDescent="0.35">
      <c r="B35" s="39">
        <v>15</v>
      </c>
      <c r="C35" s="38"/>
      <c r="D35" s="45">
        <v>1560</v>
      </c>
      <c r="E35" s="45">
        <v>2230</v>
      </c>
      <c r="F35" s="45">
        <v>1490</v>
      </c>
      <c r="G35" s="45">
        <v>198</v>
      </c>
    </row>
    <row r="37" spans="2:7" ht="67.25" customHeight="1" x14ac:dyDescent="0.4">
      <c r="B37" s="75" t="s">
        <v>35</v>
      </c>
      <c r="C37" s="75"/>
    </row>
  </sheetData>
  <sheetProtection algorithmName="SHA-512" hashValue="DSKOABn9o9WclBPpcUq+nk+fTQsxriGpFQLU8KprSxIUcBwBKw/i0v8VwkjM5TQdh8mZWVrepsmQO56yLWD9Qg==" saltValue="TIsp/B+ZZdKgspnOgwMQbQ==" spinCount="100000" sheet="1" objects="1" scenarios="1"/>
  <mergeCells count="7">
    <mergeCell ref="B2:C2"/>
    <mergeCell ref="B4:C4"/>
    <mergeCell ref="G4:G5"/>
    <mergeCell ref="B37:C37"/>
    <mergeCell ref="D4:D5"/>
    <mergeCell ref="E4:E5"/>
    <mergeCell ref="F4:F5"/>
  </mergeCells>
  <phoneticPr fontId="23" type="noConversion"/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英國</vt:lpstr>
      <vt:lpstr>美國</vt:lpstr>
      <vt:lpstr>澳洲</vt:lpstr>
      <vt:lpstr>運費價目表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Hung</dc:creator>
  <cp:lastModifiedBy>Bonnie Hung</cp:lastModifiedBy>
  <dcterms:created xsi:type="dcterms:W3CDTF">2022-04-27T02:34:12Z</dcterms:created>
  <dcterms:modified xsi:type="dcterms:W3CDTF">2022-05-28T11:22:09Z</dcterms:modified>
</cp:coreProperties>
</file>