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英國" sheetId="1" r:id="rId4"/>
    <sheet state="visible" name="美國" sheetId="2" r:id="rId5"/>
    <sheet state="visible" name="澳洲" sheetId="3" r:id="rId6"/>
    <sheet state="visible" name="運費價目表" sheetId="4" r:id="rId7"/>
  </sheets>
  <definedNames/>
  <calcPr/>
  <extLst>
    <ext uri="GoogleSheetsCustomDataVersion1">
      <go:sheetsCustomData xmlns:go="http://customooxmlschemas.google.com/" r:id="rId8" roundtripDataSignature="AMtx7mhg8sf1375lG2iarRtonzd8qjqiPg=="/>
    </ext>
  </extLst>
</workbook>
</file>

<file path=xl/sharedStrings.xml><?xml version="1.0" encoding="utf-8"?>
<sst xmlns="http://schemas.openxmlformats.org/spreadsheetml/2006/main" count="156" uniqueCount="65">
  <si>
    <t>POTATOSHIP
QUOTATION
HONG KONG TO UK</t>
  </si>
  <si>
    <t>&lt;Your Logo&gt;</t>
  </si>
  <si>
    <t>目的地國家</t>
  </si>
  <si>
    <t>英國</t>
  </si>
  <si>
    <t>項目</t>
  </si>
  <si>
    <t>顧客輸入
(綠色方格資料)</t>
  </si>
  <si>
    <t>運費重量
(自動計算)</t>
  </si>
  <si>
    <t>總計(港幣)</t>
  </si>
  <si>
    <t>重量</t>
  </si>
  <si>
    <t>包裹實際重量(KG)</t>
  </si>
  <si>
    <t>包裹運費重量(KG)</t>
  </si>
  <si>
    <t>尺寸</t>
  </si>
  <si>
    <t>包裹實際尺寸(CM)</t>
  </si>
  <si>
    <t>包裹體積重量(KG)</t>
  </si>
  <si>
    <t>長(CM)</t>
  </si>
  <si>
    <t>闊(CM)</t>
  </si>
  <si>
    <t>高(CM)</t>
  </si>
  <si>
    <t>其他收費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</si>
  <si>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</si>
  <si>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t>費用(港幣)</t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</si>
  <si>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</si>
  <si>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</si>
  <si>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新細明體"/>
        <color theme="1"/>
        <sz val="9.0"/>
      </rPr>
      <t xml:space="preserve">如需此服務
</t>
    </r>
    <r>
      <rPr>
        <rFont val="微軟正黑體"/>
        <color theme="1"/>
        <sz val="9.0"/>
      </rPr>
      <t>請輸入使用次數</t>
    </r>
  </si>
  <si>
    <t>上門收件服務(10kg或以下)</t>
  </si>
  <si>
    <t>上門收件服務(10.1kg-40kg)</t>
  </si>
  <si>
    <r>
      <rPr>
        <rFont val="微軟正黑體"/>
        <color rgb="FF000000"/>
        <sz val="9.0"/>
      </rPr>
      <t>抽真空包裝服務</t>
    </r>
    <r>
      <rPr>
        <rFont val="Roboto"/>
        <color rgb="FF000000"/>
        <sz val="9.0"/>
      </rPr>
      <t xml:space="preserve"> (</t>
    </r>
    <r>
      <rPr>
        <rFont val="微軟正黑體"/>
        <color rgb="FF000000"/>
        <sz val="9.0"/>
      </rPr>
      <t>每包</t>
    </r>
    <r>
      <rPr>
        <rFont val="Roboto"/>
        <color rgb="FF000000"/>
        <sz val="9.0"/>
      </rPr>
      <t xml:space="preserve">) </t>
    </r>
    <r>
      <rPr>
        <rFont val="Roboto"/>
        <color rgb="FF000000"/>
        <sz val="9.0"/>
      </rPr>
      <t>: HKD10</t>
    </r>
  </si>
  <si>
    <r>
      <rPr>
        <rFont val="微軟正黑體"/>
        <color rgb="FF000000"/>
        <sz val="9.0"/>
      </rPr>
      <t>易碎品包裝費連物料費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每箱</t>
    </r>
    <r>
      <rPr>
        <rFont val="Roboto"/>
        <color rgb="FF000000"/>
        <sz val="9.0"/>
      </rPr>
      <t>)</t>
    </r>
    <r>
      <rPr>
        <rFont val="Roboto"/>
        <color rgb="FF000000"/>
        <sz val="9.0"/>
      </rPr>
      <t>: HKD200</t>
    </r>
  </si>
  <si>
    <t>Remarks / Payment Instructions:</t>
  </si>
  <si>
    <t>運費使用</t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</si>
  <si>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</t>
    </r>
  </si>
  <si>
    <t>運費</t>
  </si>
  <si>
    <t>其他收費總計</t>
  </si>
  <si>
    <t>總計</t>
  </si>
  <si>
    <t>申報物品價值超過港幣1000 的貨件:</t>
  </si>
  <si>
    <t>1. 小薯物流最高賠償金額為港幣1000，但運費並不會作出賠償 ，價值太高需另行購買保險，若造成任何損失，需顧客自行承擔所有風險。</t>
  </si>
  <si>
    <t>2. 基本賠償會為包裏損失作出賠償，而包裹破損賠償責仼因難以判定，因此會由運輸商調查報告為準 ；如屬運輸商責任，保險會為投寄人在小薯物流訂單的申報價值作最高港幣1000 賠償。</t>
  </si>
  <si>
    <t>3. 易碎品除經小薯物流檢查及包裝外 (需付包裝檢查費 HKD 200) ，否則不受保障 (即顧客自行包裝不會受保障) ，如物品價值超過港幣1000 需額外購買保險。</t>
  </si>
  <si>
    <t>POTATOSHIP
QUOTATION
HONG KONG TO US</t>
  </si>
  <si>
    <t>美國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</si>
  <si>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</si>
  <si>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</si>
  <si>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</si>
  <si>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新細明體"/>
        <color theme="1"/>
        <sz val="9.0"/>
      </rPr>
      <t xml:space="preserve">如需此服務
</t>
    </r>
    <r>
      <rPr>
        <rFont val="微軟正黑體"/>
        <color theme="1"/>
        <sz val="9.0"/>
      </rPr>
      <t>請輸入使用次數</t>
    </r>
  </si>
  <si>
    <r>
      <rPr>
        <rFont val="微軟正黑體"/>
        <color rgb="FF000000"/>
        <sz val="9.0"/>
      </rPr>
      <t>抽真空包裝服務</t>
    </r>
    <r>
      <rPr>
        <rFont val="Roboto"/>
        <color rgb="FF000000"/>
        <sz val="9.0"/>
      </rPr>
      <t xml:space="preserve"> (</t>
    </r>
    <r>
      <rPr>
        <rFont val="微軟正黑體"/>
        <color rgb="FF000000"/>
        <sz val="9.0"/>
      </rPr>
      <t>每包</t>
    </r>
    <r>
      <rPr>
        <rFont val="Roboto"/>
        <color rgb="FF000000"/>
        <sz val="9.0"/>
      </rPr>
      <t xml:space="preserve">) </t>
    </r>
    <r>
      <rPr>
        <rFont val="Roboto"/>
        <color rgb="FF000000"/>
        <sz val="9.0"/>
      </rPr>
      <t>: HKD10</t>
    </r>
  </si>
  <si>
    <r>
      <rPr>
        <rFont val="微軟正黑體"/>
        <color rgb="FF000000"/>
        <sz val="9.0"/>
      </rPr>
      <t>易碎品包裝費連物料費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每箱</t>
    </r>
    <r>
      <rPr>
        <rFont val="Roboto"/>
        <color rgb="FF000000"/>
        <sz val="9.0"/>
      </rPr>
      <t>)</t>
    </r>
    <r>
      <rPr>
        <rFont val="Roboto"/>
        <color rgb="FF000000"/>
        <sz val="9.0"/>
      </rPr>
      <t>: HKD200</t>
    </r>
  </si>
  <si>
    <r>
      <rPr>
        <rFont val="Roboto"/>
        <color rgb="FF000000"/>
        <sz val="10.0"/>
      </rPr>
      <t xml:space="preserve">1. </t>
    </r>
    <r>
      <rPr>
        <rFont val="Arial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Arial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Arial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Arial"/>
        <color rgb="FF000000"/>
        <sz val="10.0"/>
      </rPr>
      <t>付款方式</t>
    </r>
    <r>
      <rPr>
        <rFont val="Roboto"/>
        <color rgb="FF000000"/>
        <sz val="10.0"/>
      </rPr>
      <t>: FPS / PAYME</t>
    </r>
  </si>
  <si>
    <t>POTATOSHIP
QUOTATION
HONG KONG TO AU</t>
  </si>
  <si>
    <t>澳洲</t>
  </si>
  <si>
    <r>
      <rPr>
        <rFont val="新細明體"/>
        <color theme="1"/>
        <sz val="9.0"/>
      </rPr>
      <t>如需此服務</t>
    </r>
    <r>
      <rPr>
        <rFont val="Roboto"/>
        <color theme="1"/>
        <sz val="9.0"/>
      </rPr>
      <t xml:space="preserve">
</t>
    </r>
    <r>
      <rPr>
        <rFont val="新細明體"/>
        <color theme="1"/>
        <sz val="9.0"/>
      </rPr>
      <t>請輸入數目字</t>
    </r>
    <r>
      <rPr>
        <rFont val="Roboto"/>
        <color theme="1"/>
        <sz val="9.0"/>
      </rPr>
      <t>"1"</t>
    </r>
  </si>
  <si>
    <r>
      <rPr>
        <rFont val="微軟正黑體"/>
        <color rgb="FF000000"/>
        <sz val="9.0"/>
      </rPr>
      <t>集運合箱服務連物料費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保留原包裝</t>
    </r>
    <r>
      <rPr>
        <rFont val="Roboto"/>
        <color rgb="FF000000"/>
        <sz val="9.0"/>
      </rPr>
      <t xml:space="preserve">): </t>
    </r>
    <r>
      <rPr>
        <rFont val="微軟正黑體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</si>
  <si>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Roboto"/>
        <color rgb="FF000000"/>
        <sz val="9.0"/>
      </rPr>
      <t>運費總數</t>
    </r>
    <r>
      <rPr>
        <rFont val="Roboto"/>
        <color rgb="FF000000"/>
        <sz val="9.0"/>
      </rPr>
      <t>10%</t>
    </r>
  </si>
  <si>
    <r>
      <rPr>
        <rFont val="新細明體"/>
        <color theme="1"/>
        <sz val="9.0"/>
      </rPr>
      <t xml:space="preserve">如需此服務
</t>
    </r>
    <r>
      <rPr>
        <rFont val="微軟正黑體"/>
        <color theme="1"/>
        <sz val="9.0"/>
      </rPr>
      <t>請輸入使用次數</t>
    </r>
  </si>
  <si>
    <r>
      <rPr>
        <rFont val="微軟正黑體"/>
        <color rgb="FF000000"/>
        <sz val="9.0"/>
      </rPr>
      <t>抽真空包裝服務</t>
    </r>
    <r>
      <rPr>
        <rFont val="Roboto"/>
        <color rgb="FF000000"/>
        <sz val="9.0"/>
      </rPr>
      <t xml:space="preserve"> (</t>
    </r>
    <r>
      <rPr>
        <rFont val="微軟正黑體"/>
        <color rgb="FF000000"/>
        <sz val="9.0"/>
      </rPr>
      <t>每包</t>
    </r>
    <r>
      <rPr>
        <rFont val="Roboto"/>
        <color rgb="FF000000"/>
        <sz val="9.0"/>
      </rPr>
      <t xml:space="preserve">) </t>
    </r>
    <r>
      <rPr>
        <rFont val="Roboto"/>
        <color rgb="FF000000"/>
        <sz val="9.0"/>
      </rPr>
      <t>: HKD10</t>
    </r>
  </si>
  <si>
    <r>
      <rPr>
        <rFont val="微軟正黑體"/>
        <color rgb="FF000000"/>
        <sz val="9.0"/>
      </rPr>
      <t>易碎品包裝費連物料費</t>
    </r>
    <r>
      <rPr>
        <rFont val="Roboto"/>
        <color rgb="FF000000"/>
        <sz val="9.0"/>
      </rPr>
      <t>(</t>
    </r>
    <r>
      <rPr>
        <rFont val="微軟正黑體"/>
        <color rgb="FF000000"/>
        <sz val="9.0"/>
      </rPr>
      <t>每箱</t>
    </r>
    <r>
      <rPr>
        <rFont val="Roboto"/>
        <color rgb="FF000000"/>
        <sz val="9.0"/>
      </rPr>
      <t>)</t>
    </r>
    <r>
      <rPr>
        <rFont val="Roboto"/>
        <color rgb="FF000000"/>
        <sz val="9.0"/>
      </rPr>
      <t>: HKD200</t>
    </r>
  </si>
  <si>
    <r>
      <rPr>
        <rFont val="Roboto"/>
        <color rgb="FF000000"/>
        <sz val="10.0"/>
      </rPr>
      <t xml:space="preserve">1. </t>
    </r>
    <r>
      <rPr>
        <rFont val="微軟正黑體"/>
        <color rgb="FF000000"/>
        <sz val="10.0"/>
      </rPr>
      <t>此乃初步報價，</t>
    </r>
    <r>
      <rPr>
        <rFont val="Roboto"/>
        <color rgb="FF000000"/>
        <sz val="10.0"/>
      </rPr>
      <t xml:space="preserve"> </t>
    </r>
    <r>
      <rPr>
        <rFont val="微軟正黑體"/>
        <color rgb="FF000000"/>
        <sz val="10.0"/>
      </rPr>
      <t>當我們收到您的包裹後，</t>
    </r>
    <r>
      <rPr>
        <rFont val="Roboto"/>
        <color rgb="FF000000"/>
        <sz val="10.0"/>
      </rPr>
      <t xml:space="preserve"> </t>
    </r>
    <r>
      <rPr>
        <rFont val="微軟正黑體"/>
        <color rgb="FF000000"/>
        <sz val="10.0"/>
      </rPr>
      <t>會進行量度及磅重，</t>
    </r>
    <r>
      <rPr>
        <rFont val="Roboto"/>
        <color rgb="FF000000"/>
        <sz val="10.0"/>
      </rPr>
      <t xml:space="preserve"> 
</t>
    </r>
    <r>
      <rPr>
        <rFont val="微軟正黑體"/>
        <color rgb="FF000000"/>
        <sz val="10.0"/>
      </rPr>
      <t xml:space="preserve">並透過客服告知最終運費。
</t>
    </r>
    <r>
      <rPr>
        <rFont val="Roboto"/>
        <color rgb="FF000000"/>
        <sz val="10.0"/>
      </rPr>
      <t xml:space="preserve">2. </t>
    </r>
    <r>
      <rPr>
        <rFont val="微軟正黑體"/>
        <color rgb="FF000000"/>
        <sz val="10.0"/>
      </rPr>
      <t>付款方式</t>
    </r>
    <r>
      <rPr>
        <rFont val="Roboto"/>
        <color rgb="FF000000"/>
        <sz val="10.0"/>
      </rPr>
      <t>: FPS / PAYME / CASH</t>
    </r>
  </si>
  <si>
    <t>POTATOSHIP
PRICE LIST
HONG KONG TO OVERSEA</t>
  </si>
  <si>
    <r>
      <rPr>
        <rFont val="Arial"/>
        <color rgb="FF000000"/>
        <sz val="12.0"/>
      </rPr>
      <t>更新日期</t>
    </r>
    <r>
      <rPr>
        <rFont val="Calibri"/>
        <color rgb="FF000000"/>
        <sz val="12.0"/>
      </rPr>
      <t>: 21 OCT 2022</t>
    </r>
  </si>
  <si>
    <t>英國
運費
(HKD)</t>
  </si>
  <si>
    <t>美國
運費
(HKD)</t>
  </si>
  <si>
    <t>澳洲
運費
(HKD)</t>
  </si>
  <si>
    <t>上門收件
送香港小薯倉
價錢(HKD)</t>
  </si>
  <si>
    <r>
      <rPr>
        <rFont val="微軟正黑體"/>
        <color theme="1"/>
        <sz val="20.0"/>
      </rPr>
      <t>重量</t>
    </r>
    <r>
      <rPr>
        <rFont val="Roboto"/>
        <color theme="1"/>
        <sz val="20.0"/>
      </rPr>
      <t xml:space="preserve"> (KG)</t>
    </r>
  </si>
  <si>
    <t>+100</t>
  </si>
  <si>
    <t>+150</t>
  </si>
  <si>
    <r>
      <rPr>
        <rFont val="微軟正黑體"/>
        <color rgb="FF000000"/>
        <sz val="10.0"/>
      </rPr>
      <t>備註</t>
    </r>
    <r>
      <rPr>
        <rFont val="Arial"/>
        <color rgb="FF000000"/>
        <sz val="10.0"/>
      </rPr>
      <t>:</t>
    </r>
    <r>
      <rPr>
        <rFont val="微軟正黑體"/>
        <color rgb="FF000000"/>
        <sz val="10.0"/>
      </rPr>
      <t xml:space="preserve">
1. 包裹實際重量上限為</t>
    </r>
    <r>
      <rPr>
        <rFont val="Arial"/>
        <color rgb="FF000000"/>
        <sz val="10.0"/>
      </rPr>
      <t xml:space="preserve">15kg, </t>
    </r>
    <r>
      <rPr>
        <rFont val="微軟正黑體"/>
        <color rgb="FF000000"/>
        <sz val="10.0"/>
      </rPr>
      <t>但體積重則可超過</t>
    </r>
    <r>
      <rPr>
        <rFont val="Arial"/>
        <color rgb="FF000000"/>
        <sz val="10.0"/>
      </rPr>
      <t>15kg</t>
    </r>
    <r>
      <rPr>
        <rFont val="微軟正黑體"/>
        <color rgb="FF000000"/>
        <sz val="10.0"/>
      </rPr>
      <t>。</t>
    </r>
    <r>
      <rPr>
        <rFont val="Arial"/>
        <color rgb="FF000000"/>
        <sz val="10.0"/>
      </rPr>
      <t xml:space="preserve">
</t>
    </r>
    <r>
      <rPr>
        <rFont val="微軟正黑體"/>
        <color rgb="FF000000"/>
        <sz val="10.0"/>
      </rPr>
      <t>2. 包裹的尺寸限制如下</t>
    </r>
    <r>
      <rPr>
        <rFont val="Arial"/>
        <color rgb="FF000000"/>
        <sz val="10.0"/>
      </rPr>
      <t xml:space="preserve">:
</t>
    </r>
    <r>
      <rPr>
        <rFont val="微軟正黑體"/>
        <color rgb="FF000000"/>
        <sz val="10.0"/>
      </rPr>
      <t>物品單邊超過</t>
    </r>
    <r>
      <rPr>
        <rFont val="Arial"/>
        <color rgb="FF000000"/>
        <sz val="10.0"/>
      </rPr>
      <t xml:space="preserve">100cm </t>
    </r>
    <r>
      <rPr>
        <rFont val="微軟正黑體"/>
        <color rgb="FF000000"/>
        <sz val="10.0"/>
      </rPr>
      <t>或</t>
    </r>
    <r>
      <rPr>
        <rFont val="Arial"/>
        <color rgb="FF000000"/>
        <sz val="10.0"/>
      </rPr>
      <t xml:space="preserve"> </t>
    </r>
    <r>
      <rPr>
        <rFont val="微軟正黑體"/>
        <color rgb="FF000000"/>
        <sz val="10.0"/>
      </rPr>
      <t>總邊長超過</t>
    </r>
    <r>
      <rPr>
        <rFont val="Arial"/>
        <color rgb="FF000000"/>
        <sz val="10.0"/>
      </rPr>
      <t>180cm</t>
    </r>
    <r>
      <rPr>
        <rFont val="微軟正黑體"/>
        <color rgb="FF000000"/>
        <sz val="10.0"/>
      </rPr>
      <t>，需於投寄前向客服查詢，
因可能會產生額外附加費用。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</si>
</sst>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"/>
    <numFmt numFmtId="165" formatCode="[$$-404]#,##0.00"/>
    <numFmt numFmtId="166" formatCode="_(&quot;$&quot;* #,##0.00_);_(&quot;$&quot;* \(#,##0.00\);_(&quot;$&quot;* &quot;-&quot;??_);_(@_)"/>
    <numFmt numFmtId="167" formatCode="_-&quot;$&quot;* #,##0.00_-;\-&quot;$&quot;* #,##0.00_-;_-&quot;$&quot;* &quot;-&quot;??_-;_-@"/>
    <numFmt numFmtId="168" formatCode="_-* #,##0_-;\-* #,##0_-;_-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sz val="10.0"/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20.0"/>
      <color theme="1"/>
      <name val="Roboto"/>
    </font>
    <font/>
    <font>
      <b/>
      <sz val="20.0"/>
      <color rgb="FFFFFFFF"/>
      <name val="PMingLiu"/>
    </font>
    <font>
      <i/>
      <sz val="9.0"/>
      <color rgb="FF333F4F"/>
      <name val="Roboto"/>
    </font>
    <font>
      <sz val="10.0"/>
      <color rgb="FF000000"/>
      <name val="Arial"/>
    </font>
    <font>
      <sz val="11.0"/>
      <color rgb="FF0070C0"/>
      <name val="Roboto"/>
    </font>
    <font>
      <b/>
      <sz val="9.0"/>
      <color rgb="FFFFFFFF"/>
      <name val="Roboto"/>
    </font>
    <font>
      <b/>
      <sz val="9.0"/>
      <color rgb="FF1F3864"/>
      <name val="Roboto"/>
    </font>
    <font>
      <sz val="9.0"/>
      <color theme="1"/>
      <name val="Roboto"/>
    </font>
    <font>
      <sz val="9.0"/>
      <color rgb="FF000000"/>
      <name val="Roboto"/>
    </font>
    <font>
      <sz val="10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color rgb="FFFF0000"/>
      <name val="&quot;Microsoft JhengHei&quot;"/>
    </font>
    <font>
      <color theme="1"/>
      <name val="Arial"/>
      <scheme val="minor"/>
    </font>
    <font>
      <sz val="12.0"/>
      <color rgb="FF000000"/>
      <name val="Calibri"/>
    </font>
    <font>
      <b/>
      <sz val="20.0"/>
      <color rgb="FFFFFFFF"/>
      <name val="Microsoft JhengHei"/>
    </font>
    <font>
      <sz val="12.0"/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EB714A"/>
        <bgColor rgb="FFEB714A"/>
      </patternFill>
    </fill>
    <fill>
      <patternFill patternType="solid">
        <fgColor rgb="FF757070"/>
        <bgColor rgb="FF757070"/>
      </patternFill>
    </fill>
    <fill>
      <patternFill patternType="solid">
        <fgColor rgb="FF42B075"/>
        <bgColor rgb="FF42B075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23">
    <border/>
    <border>
      <left/>
      <right/>
      <top/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BFBFBF"/>
      </bottom>
    </border>
    <border>
      <left/>
      <top/>
      <bottom style="thin">
        <color rgb="FFBFBFBF"/>
      </bottom>
    </border>
    <border>
      <top/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BFBFBF"/>
      </left>
      <right/>
      <top style="thin">
        <color rgb="FFBFBFBF"/>
      </top>
      <bottom/>
    </border>
    <border>
      <left/>
      <right/>
      <top style="thin">
        <color rgb="FFBFBFBF"/>
      </top>
      <bottom/>
    </border>
    <border>
      <left/>
      <right/>
    </border>
    <border>
      <left/>
      <right/>
      <bottom style="thin">
        <color rgb="FFBFBFBF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2" numFmtId="0" xfId="0" applyFont="1"/>
    <xf borderId="0" fillId="0" fontId="3" numFmtId="0" xfId="0" applyAlignment="1" applyFont="1">
      <alignment horizontal="left" shrinkToFit="0" vertical="center" wrapText="1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horizontal="right" shrinkToFit="0" vertical="center" wrapText="1"/>
    </xf>
    <xf borderId="2" fillId="3" fontId="5" numFmtId="0" xfId="0" applyAlignment="1" applyBorder="1" applyFill="1" applyFont="1">
      <alignment horizontal="right" vertical="center"/>
    </xf>
    <xf borderId="3" fillId="0" fontId="6" numFmtId="0" xfId="0" applyBorder="1" applyFont="1"/>
    <xf borderId="4" fillId="2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right" vertical="top"/>
    </xf>
    <xf borderId="0" fillId="0" fontId="9" numFmtId="0" xfId="0" applyFont="1"/>
    <xf borderId="0" fillId="0" fontId="10" numFmtId="0" xfId="0" applyAlignment="1" applyFont="1">
      <alignment horizontal="left" vertical="center"/>
    </xf>
    <xf borderId="5" fillId="2" fontId="11" numFmtId="0" xfId="0" applyAlignment="1" applyBorder="1" applyFont="1">
      <alignment horizontal="right" vertical="center"/>
    </xf>
    <xf borderId="6" fillId="0" fontId="6" numFmtId="0" xfId="0" applyBorder="1" applyFont="1"/>
    <xf borderId="4" fillId="4" fontId="11" numFmtId="0" xfId="0" applyAlignment="1" applyBorder="1" applyFill="1" applyFont="1">
      <alignment horizontal="center"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4" fillId="2" fontId="11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2" fillId="3" fontId="13" numFmtId="0" xfId="0" applyAlignment="1" applyBorder="1" applyFont="1">
      <alignment horizontal="right" vertical="center"/>
    </xf>
    <xf borderId="7" fillId="3" fontId="14" numFmtId="0" xfId="0" applyAlignment="1" applyBorder="1" applyFont="1">
      <alignment horizontal="center" vertical="center"/>
    </xf>
    <xf borderId="7" fillId="3" fontId="14" numFmtId="2" xfId="0" applyAlignment="1" applyBorder="1" applyFont="1" applyNumberFormat="1">
      <alignment horizontal="right" vertical="center"/>
    </xf>
    <xf borderId="0" fillId="0" fontId="14" numFmtId="2" xfId="0" applyAlignment="1" applyFont="1" applyNumberFormat="1">
      <alignment horizontal="right" vertical="center"/>
    </xf>
    <xf borderId="8" fillId="0" fontId="14" numFmtId="0" xfId="0" applyAlignment="1" applyBorder="1" applyFont="1">
      <alignment horizontal="right" vertical="center"/>
    </xf>
    <xf borderId="9" fillId="0" fontId="6" numFmtId="0" xfId="0" applyBorder="1" applyFont="1"/>
    <xf borderId="10" fillId="4" fontId="14" numFmtId="0" xfId="0" applyAlignment="1" applyBorder="1" applyFont="1">
      <alignment horizontal="center" readingOrder="0" vertical="center"/>
    </xf>
    <xf borderId="11" fillId="0" fontId="14" numFmtId="2" xfId="0" applyAlignment="1" applyBorder="1" applyFont="1" applyNumberFormat="1">
      <alignment horizontal="center" vertical="center"/>
    </xf>
    <xf borderId="11" fillId="0" fontId="14" numFmtId="164" xfId="0" applyAlignment="1" applyBorder="1" applyFont="1" applyNumberFormat="1">
      <alignment horizontal="right" vertical="center"/>
    </xf>
    <xf borderId="11" fillId="0" fontId="14" numFmtId="165" xfId="0" applyAlignment="1" applyBorder="1" applyFont="1" applyNumberFormat="1">
      <alignment horizontal="right" vertical="center"/>
    </xf>
    <xf borderId="7" fillId="3" fontId="14" numFmtId="165" xfId="0" applyAlignment="1" applyBorder="1" applyFont="1" applyNumberFormat="1">
      <alignment horizontal="right" vertical="center"/>
    </xf>
    <xf borderId="7" fillId="5" fontId="14" numFmtId="0" xfId="0" applyAlignment="1" applyBorder="1" applyFill="1" applyFont="1">
      <alignment horizontal="center" vertical="center"/>
    </xf>
    <xf borderId="2" fillId="0" fontId="14" numFmtId="0" xfId="0" applyAlignment="1" applyBorder="1" applyFont="1">
      <alignment horizontal="right" vertical="center"/>
    </xf>
    <xf borderId="10" fillId="4" fontId="14" numFmtId="0" xfId="0" applyAlignment="1" applyBorder="1" applyFont="1">
      <alignment horizontal="center" vertical="center"/>
    </xf>
    <xf borderId="7" fillId="0" fontId="14" numFmtId="2" xfId="0" applyAlignment="1" applyBorder="1" applyFont="1" applyNumberFormat="1">
      <alignment horizontal="right" vertical="center"/>
    </xf>
    <xf borderId="7" fillId="0" fontId="14" numFmtId="165" xfId="0" applyAlignment="1" applyBorder="1" applyFont="1" applyNumberFormat="1">
      <alignment horizontal="right" vertical="center"/>
    </xf>
    <xf borderId="7" fillId="5" fontId="14" numFmtId="2" xfId="0" applyAlignment="1" applyBorder="1" applyFont="1" applyNumberFormat="1">
      <alignment horizontal="right" vertical="center"/>
    </xf>
    <xf borderId="7" fillId="5" fontId="14" numFmtId="165" xfId="0" applyAlignment="1" applyBorder="1" applyFont="1" applyNumberFormat="1">
      <alignment horizontal="right" vertical="center"/>
    </xf>
    <xf borderId="7" fillId="3" fontId="13" numFmtId="2" xfId="0" applyAlignment="1" applyBorder="1" applyFont="1" applyNumberFormat="1">
      <alignment horizontal="center" shrinkToFit="0" vertical="center" wrapText="1"/>
    </xf>
    <xf borderId="7" fillId="3" fontId="13" numFmtId="0" xfId="0" applyAlignment="1" applyBorder="1" applyFont="1">
      <alignment horizontal="center" vertical="center"/>
    </xf>
    <xf borderId="12" fillId="3" fontId="13" numFmtId="0" xfId="0" applyAlignment="1" applyBorder="1" applyFont="1">
      <alignment horizontal="right" vertical="center"/>
    </xf>
    <xf borderId="13" fillId="0" fontId="6" numFmtId="0" xfId="0" applyBorder="1" applyFont="1"/>
    <xf borderId="2" fillId="5" fontId="14" numFmtId="0" xfId="0" applyAlignment="1" applyBorder="1" applyFont="1">
      <alignment horizontal="right" vertical="center"/>
    </xf>
    <xf borderId="11" fillId="4" fontId="14" numFmtId="0" xfId="0" applyAlignment="1" applyBorder="1" applyFont="1">
      <alignment horizontal="center" readingOrder="0" vertical="center"/>
    </xf>
    <xf borderId="7" fillId="5" fontId="14" numFmtId="166" xfId="0" applyAlignment="1" applyBorder="1" applyFont="1" applyNumberFormat="1">
      <alignment horizontal="center" readingOrder="0" vertical="center"/>
    </xf>
    <xf borderId="11" fillId="4" fontId="14" numFmtId="0" xfId="0" applyAlignment="1" applyBorder="1" applyFont="1">
      <alignment horizontal="center" vertical="center"/>
    </xf>
    <xf borderId="7" fillId="5" fontId="14" numFmtId="166" xfId="0" applyAlignment="1" applyBorder="1" applyFont="1" applyNumberFormat="1">
      <alignment horizontal="center" vertical="center"/>
    </xf>
    <xf borderId="14" fillId="0" fontId="14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15" fillId="0" fontId="14" numFmtId="2" xfId="0" applyAlignment="1" applyBorder="1" applyFont="1" applyNumberFormat="1">
      <alignment horizontal="right" vertical="center"/>
    </xf>
    <xf borderId="0" fillId="0" fontId="14" numFmtId="2" xfId="0" applyAlignment="1" applyFont="1" applyNumberFormat="1">
      <alignment vertical="center"/>
    </xf>
    <xf borderId="0" fillId="0" fontId="15" numFmtId="0" xfId="0" applyAlignment="1" applyFont="1">
      <alignment horizontal="left" readingOrder="0" shrinkToFit="0" vertical="center" wrapText="1"/>
    </xf>
    <xf borderId="15" fillId="0" fontId="14" numFmtId="165" xfId="0" applyAlignment="1" applyBorder="1" applyFont="1" applyNumberFormat="1">
      <alignment vertical="center"/>
    </xf>
    <xf borderId="0" fillId="0" fontId="18" numFmtId="0" xfId="0" applyAlignment="1" applyFont="1">
      <alignment horizontal="center" vertical="center"/>
    </xf>
    <xf borderId="16" fillId="0" fontId="16" numFmtId="0" xfId="0" applyAlignment="1" applyBorder="1" applyFont="1">
      <alignment horizontal="right" vertical="center"/>
    </xf>
    <xf borderId="17" fillId="0" fontId="19" numFmtId="167" xfId="0" applyAlignment="1" applyBorder="1" applyFont="1" applyNumberFormat="1">
      <alignment vertical="center"/>
    </xf>
    <xf borderId="0" fillId="0" fontId="20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6" fontId="2" numFmtId="0" xfId="0" applyFill="1" applyFont="1"/>
    <xf borderId="0" fillId="0" fontId="21" numFmtId="0" xfId="0" applyAlignment="1" applyFont="1">
      <alignment vertical="bottom"/>
    </xf>
    <xf borderId="0" fillId="6" fontId="9" numFmtId="0" xfId="0" applyFont="1"/>
    <xf borderId="0" fillId="6" fontId="22" numFmtId="0" xfId="0" applyFont="1"/>
    <xf borderId="0" fillId="0" fontId="21" numFmtId="0" xfId="0" applyAlignment="1" applyFont="1">
      <alignment shrinkToFit="0" vertical="bottom" wrapText="0"/>
    </xf>
    <xf borderId="1" fillId="2" fontId="2" numFmtId="0" xfId="0" applyBorder="1" applyFont="1"/>
    <xf borderId="11" fillId="0" fontId="14" numFmtId="2" xfId="0" applyAlignment="1" applyBorder="1" applyFont="1" applyNumberFormat="1">
      <alignment horizontal="right" vertical="center"/>
    </xf>
    <xf borderId="0" fillId="0" fontId="15" numFmtId="0" xfId="0" applyAlignment="1" applyFont="1">
      <alignment horizontal="left" shrinkToFit="0" vertical="center" wrapText="1"/>
    </xf>
    <xf borderId="0" fillId="0" fontId="23" numFmtId="0" xfId="0" applyAlignment="1" applyFont="1">
      <alignment readingOrder="0"/>
    </xf>
    <xf borderId="18" fillId="2" fontId="24" numFmtId="0" xfId="0" applyAlignment="1" applyBorder="1" applyFont="1">
      <alignment horizontal="center" shrinkToFit="0" vertical="center" wrapText="1"/>
    </xf>
    <xf borderId="18" fillId="2" fontId="24" numFmtId="0" xfId="0" applyAlignment="1" applyBorder="1" applyFont="1">
      <alignment horizontal="center" readingOrder="0" shrinkToFit="0" vertical="center" wrapText="1"/>
    </xf>
    <xf borderId="19" fillId="3" fontId="5" numFmtId="0" xfId="0" applyAlignment="1" applyBorder="1" applyFont="1">
      <alignment horizontal="left" vertical="center"/>
    </xf>
    <xf borderId="20" fillId="3" fontId="5" numFmtId="0" xfId="0" applyAlignment="1" applyBorder="1" applyFont="1">
      <alignment horizontal="left" vertical="center"/>
    </xf>
    <xf borderId="21" fillId="0" fontId="6" numFmtId="0" xfId="0" applyBorder="1" applyFont="1"/>
    <xf borderId="22" fillId="0" fontId="6" numFmtId="0" xfId="0" applyBorder="1" applyFont="1"/>
    <xf borderId="19" fillId="3" fontId="25" numFmtId="0" xfId="0" applyAlignment="1" applyBorder="1" applyFont="1">
      <alignment horizontal="right" vertical="center"/>
    </xf>
    <xf borderId="19" fillId="7" fontId="25" numFmtId="168" xfId="0" applyAlignment="1" applyBorder="1" applyFill="1" applyFont="1" applyNumberFormat="1">
      <alignment horizontal="right" readingOrder="0" vertical="center"/>
    </xf>
    <xf quotePrefix="1" borderId="19" fillId="7" fontId="25" numFmtId="0" xfId="0" applyAlignment="1" applyBorder="1" applyFont="1">
      <alignment horizontal="right" readingOrder="0" vertical="center"/>
    </xf>
    <xf borderId="0" fillId="0" fontId="9" numFmtId="168" xfId="0" applyFont="1" applyNumberFormat="1"/>
    <xf borderId="0" fillId="0" fontId="9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1257300</xdr:colOff>
      <xdr:row>1</xdr:row>
      <xdr:rowOff>9525</xdr:rowOff>
    </xdr:from>
    <xdr:ext cx="1600200" cy="1647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6" width="20.25"/>
    <col customWidth="1" min="7" max="7" width="25.13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</row>
    <row r="2" ht="132.0" customHeight="1">
      <c r="A2" s="2"/>
      <c r="B2" s="3" t="s">
        <v>0</v>
      </c>
      <c r="D2" s="4"/>
      <c r="E2" s="4"/>
      <c r="F2" s="2"/>
      <c r="G2" s="5" t="s">
        <v>1</v>
      </c>
      <c r="H2" s="6"/>
    </row>
    <row r="3" ht="33.75" customHeight="1">
      <c r="A3" s="2"/>
      <c r="B3" s="7" t="s">
        <v>2</v>
      </c>
      <c r="C3" s="8"/>
      <c r="D3" s="9" t="s">
        <v>3</v>
      </c>
      <c r="E3" s="4"/>
      <c r="F3" s="10"/>
      <c r="G3" s="11"/>
      <c r="H3" s="10"/>
    </row>
    <row r="4" ht="18.0" customHeight="1">
      <c r="A4" s="2"/>
      <c r="B4" s="12"/>
      <c r="C4" s="4"/>
      <c r="D4" s="4"/>
      <c r="E4" s="4"/>
      <c r="F4" s="10"/>
      <c r="H4" s="10"/>
    </row>
    <row r="5" ht="34.5" customHeight="1">
      <c r="A5" s="2"/>
      <c r="B5" s="13" t="s">
        <v>4</v>
      </c>
      <c r="C5" s="14"/>
      <c r="D5" s="15" t="s">
        <v>5</v>
      </c>
      <c r="E5" s="16"/>
      <c r="F5" s="16" t="s">
        <v>6</v>
      </c>
      <c r="G5" s="17" t="s">
        <v>7</v>
      </c>
      <c r="H5" s="18"/>
    </row>
    <row r="6" ht="18.0" customHeight="1">
      <c r="A6" s="2"/>
      <c r="B6" s="19" t="s">
        <v>8</v>
      </c>
      <c r="C6" s="8"/>
      <c r="D6" s="20"/>
      <c r="E6" s="20"/>
      <c r="F6" s="21"/>
      <c r="G6" s="21"/>
      <c r="H6" s="22"/>
    </row>
    <row r="7" ht="18.0" customHeight="1">
      <c r="A7" s="2"/>
      <c r="B7" s="23" t="s">
        <v>9</v>
      </c>
      <c r="C7" s="24"/>
      <c r="D7" s="25">
        <v>4.0</v>
      </c>
      <c r="E7" s="26" t="s">
        <v>10</v>
      </c>
      <c r="F7" s="27">
        <f>CEILING(D7,0.5)</f>
        <v>4</v>
      </c>
      <c r="G7" s="28">
        <f>IF(ISERROR(VLOOKUP(F7,'運費價目表'!$B$6:$F$35,3,FALSE)),"超出包裹重量上限15KG",VLOOKUP(F7,'運費價目表'!$B$6:$F$35,3,FALSE))</f>
        <v>504</v>
      </c>
      <c r="H7" s="22"/>
    </row>
    <row r="8" ht="18.0" customHeight="1">
      <c r="A8" s="2"/>
      <c r="B8" s="19" t="s">
        <v>11</v>
      </c>
      <c r="C8" s="8"/>
      <c r="D8" s="20"/>
      <c r="E8" s="20"/>
      <c r="F8" s="21"/>
      <c r="G8" s="29"/>
      <c r="H8" s="22"/>
    </row>
    <row r="9" ht="18.0" customHeight="1">
      <c r="A9" s="2"/>
      <c r="B9" s="23" t="s">
        <v>12</v>
      </c>
      <c r="C9" s="24"/>
      <c r="D9" s="30"/>
      <c r="E9" s="26" t="s">
        <v>13</v>
      </c>
      <c r="F9" s="27">
        <f>CEILING((D10*D11*D12)/5000,0.5)</f>
        <v>10.5</v>
      </c>
      <c r="G9" s="28">
        <f>IF(ISERROR(VLOOKUP(F9,'運費價目表'!$B$6:$F$35,3,FALSE)),"體積重過大， 請聯絡客服",VLOOKUP(F9,'運費價目表'!$B$6:$F$35,3,FALSE))</f>
        <v>1200</v>
      </c>
      <c r="H9" s="22"/>
    </row>
    <row r="10" ht="18.0" customHeight="1">
      <c r="A10" s="2"/>
      <c r="B10" s="31" t="s">
        <v>14</v>
      </c>
      <c r="C10" s="8"/>
      <c r="D10" s="32">
        <v>48.0</v>
      </c>
      <c r="E10" s="33"/>
      <c r="F10" s="33"/>
      <c r="G10" s="34"/>
      <c r="H10" s="22"/>
    </row>
    <row r="11" ht="18.0" customHeight="1">
      <c r="A11" s="2"/>
      <c r="B11" s="31" t="s">
        <v>15</v>
      </c>
      <c r="C11" s="8"/>
      <c r="D11" s="32">
        <v>33.0</v>
      </c>
      <c r="E11" s="35"/>
      <c r="F11" s="35"/>
      <c r="G11" s="36"/>
      <c r="H11" s="22"/>
    </row>
    <row r="12" ht="18.0" customHeight="1">
      <c r="A12" s="2"/>
      <c r="B12" s="31" t="s">
        <v>16</v>
      </c>
      <c r="C12" s="8"/>
      <c r="D12" s="32">
        <v>33.0</v>
      </c>
      <c r="E12" s="33"/>
      <c r="F12" s="33"/>
      <c r="G12" s="34"/>
      <c r="H12" s="22"/>
    </row>
    <row r="13" ht="30.75" customHeight="1">
      <c r="A13" s="2"/>
      <c r="B13" s="19" t="s">
        <v>17</v>
      </c>
      <c r="C13" s="8"/>
      <c r="D13" s="37" t="s">
        <v>18</v>
      </c>
      <c r="E13" s="38" t="s">
        <v>19</v>
      </c>
      <c r="F13" s="21"/>
      <c r="G13" s="29"/>
      <c r="H13" s="22"/>
      <c r="I13" s="11"/>
      <c r="J13" s="11"/>
      <c r="K13" s="11"/>
    </row>
    <row r="14" ht="18.0" customHeight="1">
      <c r="A14" s="2"/>
      <c r="B14" s="31" t="s">
        <v>20</v>
      </c>
      <c r="C14" s="8"/>
      <c r="D14" s="32">
        <v>1.0</v>
      </c>
      <c r="E14" s="26" t="s">
        <v>21</v>
      </c>
      <c r="F14" s="33"/>
      <c r="G14" s="36">
        <f>IF(D14=1,G21*10%,"沒有此服務")</f>
        <v>120</v>
      </c>
      <c r="H14" s="22"/>
      <c r="I14" s="11"/>
      <c r="J14" s="11"/>
      <c r="K14" s="11"/>
    </row>
    <row r="15" ht="30.75" customHeight="1">
      <c r="A15" s="2"/>
      <c r="B15" s="39" t="s">
        <v>17</v>
      </c>
      <c r="C15" s="40"/>
      <c r="D15" s="37" t="s">
        <v>22</v>
      </c>
      <c r="E15" s="38" t="s">
        <v>19</v>
      </c>
      <c r="F15" s="21"/>
      <c r="G15" s="29"/>
      <c r="H15" s="22"/>
    </row>
    <row r="16" ht="18.0" customHeight="1">
      <c r="A16" s="2"/>
      <c r="B16" s="41" t="s">
        <v>23</v>
      </c>
      <c r="C16" s="8"/>
      <c r="D16" s="42">
        <v>1.0</v>
      </c>
      <c r="E16" s="43">
        <v>100.0</v>
      </c>
      <c r="F16" s="35"/>
      <c r="G16" s="36">
        <f t="shared" ref="G16:G19" si="1">E16*D16</f>
        <v>100</v>
      </c>
      <c r="H16" s="22"/>
      <c r="I16" s="11"/>
      <c r="J16" s="11"/>
      <c r="K16" s="11"/>
    </row>
    <row r="17" ht="18.0" customHeight="1">
      <c r="A17" s="2"/>
      <c r="B17" s="41" t="s">
        <v>24</v>
      </c>
      <c r="C17" s="8"/>
      <c r="D17" s="44"/>
      <c r="E17" s="43">
        <v>150.0</v>
      </c>
      <c r="F17" s="35"/>
      <c r="G17" s="36">
        <f t="shared" si="1"/>
        <v>0</v>
      </c>
      <c r="H17" s="22"/>
      <c r="I17" s="11"/>
      <c r="J17" s="11"/>
      <c r="K17" s="11"/>
    </row>
    <row r="18" ht="18.0" customHeight="1">
      <c r="A18" s="2"/>
      <c r="B18" s="41" t="s">
        <v>25</v>
      </c>
      <c r="C18" s="8"/>
      <c r="D18" s="32">
        <v>2.0</v>
      </c>
      <c r="E18" s="45">
        <v>10.0</v>
      </c>
      <c r="F18" s="35"/>
      <c r="G18" s="36">
        <f t="shared" si="1"/>
        <v>20</v>
      </c>
      <c r="H18" s="22"/>
      <c r="I18" s="11"/>
      <c r="J18" s="11"/>
      <c r="K18" s="11"/>
    </row>
    <row r="19" ht="18.0" customHeight="1">
      <c r="A19" s="2"/>
      <c r="B19" s="41" t="s">
        <v>26</v>
      </c>
      <c r="C19" s="8"/>
      <c r="D19" s="32">
        <v>1.0</v>
      </c>
      <c r="E19" s="45">
        <v>200.0</v>
      </c>
      <c r="F19" s="35"/>
      <c r="G19" s="36">
        <f t="shared" si="1"/>
        <v>200</v>
      </c>
      <c r="H19" s="22"/>
    </row>
    <row r="20" ht="19.5" customHeight="1">
      <c r="A20" s="2"/>
      <c r="B20" s="46" t="s">
        <v>27</v>
      </c>
      <c r="C20" s="47"/>
      <c r="D20" s="48"/>
      <c r="E20" s="48"/>
      <c r="F20" s="49" t="s">
        <v>28</v>
      </c>
      <c r="G20" s="50" t="str">
        <f>IF(G7&gt;G9,"實際重量計算","體積重量計算")</f>
        <v>體積重量計算</v>
      </c>
      <c r="H20" s="51"/>
    </row>
    <row r="21" ht="19.5" customHeight="1">
      <c r="A21" s="2"/>
      <c r="B21" s="52" t="s">
        <v>29</v>
      </c>
      <c r="D21" s="48"/>
      <c r="E21" s="48"/>
      <c r="F21" s="49" t="s">
        <v>30</v>
      </c>
      <c r="G21" s="53">
        <f>IF(G7&gt;G9,G7,G9)</f>
        <v>1200</v>
      </c>
      <c r="H21" s="51"/>
    </row>
    <row r="22" ht="19.5" customHeight="1">
      <c r="A22" s="2"/>
      <c r="D22" s="48"/>
      <c r="E22" s="48"/>
      <c r="F22" s="49" t="s">
        <v>31</v>
      </c>
      <c r="G22" s="53">
        <f>SUM(G14:G19)</f>
        <v>440</v>
      </c>
      <c r="H22" s="51"/>
    </row>
    <row r="23" ht="33.75" customHeight="1">
      <c r="A23" s="2"/>
      <c r="B23" s="54"/>
      <c r="D23" s="48"/>
      <c r="E23" s="48"/>
      <c r="F23" s="55" t="s">
        <v>32</v>
      </c>
      <c r="G23" s="56">
        <f>G21+G22</f>
        <v>1640</v>
      </c>
      <c r="H23" s="57"/>
    </row>
    <row r="24" ht="9.75" customHeight="1">
      <c r="A24" s="2"/>
      <c r="B24" s="58"/>
      <c r="H24" s="58"/>
    </row>
    <row r="25" ht="9.75" customHeight="1">
      <c r="A25" s="2"/>
      <c r="B25" s="58"/>
      <c r="C25" s="58"/>
      <c r="D25" s="58"/>
      <c r="E25" s="58"/>
      <c r="F25" s="58"/>
      <c r="G25" s="58"/>
      <c r="H25" s="58"/>
    </row>
    <row r="26" ht="15.75" customHeight="1">
      <c r="A26" s="59"/>
      <c r="B26" s="60" t="s">
        <v>33</v>
      </c>
      <c r="C26" s="59"/>
      <c r="D26" s="59"/>
      <c r="E26" s="59"/>
      <c r="F26" s="59"/>
      <c r="G26" s="59"/>
      <c r="H26" s="59"/>
      <c r="I26" s="61"/>
      <c r="J26" s="61"/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75" customHeight="1">
      <c r="A27" s="59"/>
      <c r="B27" s="63" t="s">
        <v>34</v>
      </c>
      <c r="C27" s="59"/>
      <c r="D27" s="59"/>
      <c r="E27" s="59"/>
      <c r="F27" s="59"/>
      <c r="G27" s="59"/>
      <c r="H27" s="59"/>
      <c r="I27" s="61"/>
      <c r="J27" s="61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ht="15.75" customHeight="1">
      <c r="A28" s="59"/>
      <c r="B28" s="63" t="s">
        <v>35</v>
      </c>
      <c r="C28" s="59"/>
      <c r="D28" s="59"/>
      <c r="E28" s="59"/>
      <c r="F28" s="59"/>
      <c r="G28" s="59"/>
      <c r="H28" s="59"/>
      <c r="I28" s="61"/>
      <c r="J28" s="61"/>
      <c r="K28" s="61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5.75" customHeight="1">
      <c r="A29" s="59"/>
      <c r="B29" s="63" t="s">
        <v>36</v>
      </c>
      <c r="C29" s="59"/>
      <c r="D29" s="59"/>
      <c r="E29" s="59"/>
      <c r="F29" s="59"/>
      <c r="G29" s="59"/>
      <c r="H29" s="59"/>
      <c r="I29" s="61"/>
      <c r="J29" s="61"/>
      <c r="K29" s="61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ht="15.75" customHeight="1">
      <c r="A30" s="64"/>
      <c r="B30" s="64"/>
      <c r="C30" s="64"/>
      <c r="D30" s="64"/>
      <c r="E30" s="64"/>
      <c r="F30" s="64"/>
      <c r="G30" s="64"/>
      <c r="H30" s="6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0">
    <mergeCell ref="B2:C2"/>
    <mergeCell ref="B3:C3"/>
    <mergeCell ref="B5:C5"/>
    <mergeCell ref="B6:C6"/>
    <mergeCell ref="B7:C7"/>
    <mergeCell ref="B8:C8"/>
    <mergeCell ref="B9:C9"/>
    <mergeCell ref="B17:C17"/>
    <mergeCell ref="B18:C18"/>
    <mergeCell ref="B19:C19"/>
    <mergeCell ref="B21:C22"/>
    <mergeCell ref="B23:C23"/>
    <mergeCell ref="B24:G24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37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38</v>
      </c>
      <c r="E3" s="4"/>
      <c r="F3" s="10"/>
      <c r="G3" s="11"/>
      <c r="H3" s="10"/>
      <c r="I3" s="11"/>
      <c r="J3" s="11"/>
      <c r="K3" s="11"/>
    </row>
    <row r="4" ht="18.0" customHeight="1">
      <c r="A4" s="2"/>
      <c r="B4" s="12"/>
      <c r="C4" s="4"/>
      <c r="D4" s="4"/>
      <c r="E4" s="4"/>
      <c r="F4" s="10"/>
      <c r="G4" s="11"/>
      <c r="H4" s="10"/>
      <c r="I4" s="11"/>
      <c r="J4" s="11"/>
      <c r="K4" s="11"/>
    </row>
    <row r="5" ht="34.5" customHeight="1">
      <c r="A5" s="2"/>
      <c r="B5" s="13" t="s">
        <v>4</v>
      </c>
      <c r="C5" s="14"/>
      <c r="D5" s="15" t="s">
        <v>5</v>
      </c>
      <c r="E5" s="16"/>
      <c r="F5" s="16" t="s">
        <v>6</v>
      </c>
      <c r="G5" s="17" t="s">
        <v>7</v>
      </c>
      <c r="H5" s="18"/>
      <c r="I5" s="11"/>
      <c r="J5" s="11"/>
      <c r="K5" s="11"/>
    </row>
    <row r="6" ht="18.0" customHeight="1">
      <c r="A6" s="2"/>
      <c r="B6" s="19" t="s">
        <v>8</v>
      </c>
      <c r="C6" s="8"/>
      <c r="D6" s="20"/>
      <c r="E6" s="20"/>
      <c r="F6" s="21"/>
      <c r="G6" s="21"/>
      <c r="H6" s="22"/>
      <c r="I6" s="11"/>
      <c r="J6" s="11"/>
      <c r="K6" s="11"/>
    </row>
    <row r="7" ht="18.0" customHeight="1">
      <c r="A7" s="2"/>
      <c r="B7" s="23" t="s">
        <v>9</v>
      </c>
      <c r="C7" s="24"/>
      <c r="D7" s="32">
        <v>8.4</v>
      </c>
      <c r="E7" s="65" t="s">
        <v>10</v>
      </c>
      <c r="F7" s="27">
        <f>CEILING(D7,0.5)</f>
        <v>8.5</v>
      </c>
      <c r="G7" s="28">
        <f>IF(ISERROR(VLOOKUP(F7,'運費價目表'!$B$6:$F$35,4,FALSE)),"超出包裹重量上限15KG",VLOOKUP(F7,'運費價目表'!$B$6:$F$35,4,FALSE))</f>
        <v>1196</v>
      </c>
      <c r="H7" s="22"/>
      <c r="I7" s="11"/>
      <c r="J7" s="11"/>
      <c r="K7" s="11"/>
    </row>
    <row r="8" ht="18.0" customHeight="1">
      <c r="A8" s="2"/>
      <c r="B8" s="19" t="s">
        <v>11</v>
      </c>
      <c r="C8" s="8"/>
      <c r="D8" s="20"/>
      <c r="E8" s="20"/>
      <c r="F8" s="21"/>
      <c r="G8" s="29"/>
      <c r="H8" s="22"/>
      <c r="I8" s="11"/>
      <c r="J8" s="11"/>
      <c r="K8" s="11"/>
    </row>
    <row r="9" ht="18.0" customHeight="1">
      <c r="A9" s="2"/>
      <c r="B9" s="23" t="s">
        <v>12</v>
      </c>
      <c r="C9" s="24"/>
      <c r="D9" s="30"/>
      <c r="E9" s="65" t="s">
        <v>13</v>
      </c>
      <c r="F9" s="27">
        <f>CEILING((D10*D11*D12)/5000,0.5)</f>
        <v>2</v>
      </c>
      <c r="G9" s="28">
        <f>IF(ISERROR(VLOOKUP(F9,'運費價目表'!$B$6:$F$35,4,FALSE)),"體積重過大， 請聯絡客服",VLOOKUP(F9,'運費價目表'!$B$6:$F$35,4,FALSE))</f>
        <v>312</v>
      </c>
      <c r="H9" s="22"/>
      <c r="I9" s="11"/>
      <c r="J9" s="11"/>
      <c r="K9" s="11"/>
    </row>
    <row r="10" ht="18.0" customHeight="1">
      <c r="A10" s="2"/>
      <c r="B10" s="31" t="s">
        <v>14</v>
      </c>
      <c r="C10" s="8"/>
      <c r="D10" s="32">
        <v>30.0</v>
      </c>
      <c r="E10" s="33"/>
      <c r="F10" s="33"/>
      <c r="G10" s="34"/>
      <c r="H10" s="22"/>
      <c r="I10" s="11"/>
      <c r="J10" s="11"/>
      <c r="K10" s="11"/>
    </row>
    <row r="11" ht="18.0" customHeight="1">
      <c r="A11" s="2"/>
      <c r="B11" s="31" t="s">
        <v>15</v>
      </c>
      <c r="C11" s="8"/>
      <c r="D11" s="32">
        <v>22.0</v>
      </c>
      <c r="E11" s="35"/>
      <c r="F11" s="35"/>
      <c r="G11" s="36"/>
      <c r="H11" s="22"/>
      <c r="I11" s="11"/>
      <c r="J11" s="11"/>
      <c r="K11" s="11"/>
    </row>
    <row r="12" ht="18.0" customHeight="1">
      <c r="A12" s="2"/>
      <c r="B12" s="31" t="s">
        <v>16</v>
      </c>
      <c r="C12" s="8"/>
      <c r="D12" s="32">
        <v>14.0</v>
      </c>
      <c r="E12" s="33"/>
      <c r="F12" s="33"/>
      <c r="G12" s="34"/>
      <c r="H12" s="22"/>
      <c r="I12" s="11"/>
      <c r="J12" s="11"/>
      <c r="K12" s="11"/>
    </row>
    <row r="13" ht="30.75" customHeight="1">
      <c r="A13" s="2"/>
      <c r="B13" s="19" t="s">
        <v>17</v>
      </c>
      <c r="C13" s="8"/>
      <c r="D13" s="37" t="s">
        <v>39</v>
      </c>
      <c r="E13" s="38" t="s">
        <v>19</v>
      </c>
      <c r="F13" s="21"/>
      <c r="G13" s="29"/>
      <c r="H13" s="22"/>
      <c r="I13" s="11"/>
      <c r="J13" s="11"/>
      <c r="K13" s="11"/>
    </row>
    <row r="14" ht="18.0" customHeight="1">
      <c r="A14" s="2"/>
      <c r="B14" s="31" t="s">
        <v>40</v>
      </c>
      <c r="C14" s="8"/>
      <c r="D14" s="32">
        <v>1.0</v>
      </c>
      <c r="E14" s="26" t="s">
        <v>41</v>
      </c>
      <c r="F14" s="33"/>
      <c r="G14" s="36">
        <f>IF(D14=1,G21*10%,"沒有此服務")</f>
        <v>119.6</v>
      </c>
      <c r="H14" s="22"/>
      <c r="I14" s="11"/>
      <c r="J14" s="11"/>
      <c r="K14" s="11"/>
    </row>
    <row r="15" ht="30.75" customHeight="1">
      <c r="A15" s="2"/>
      <c r="B15" s="19" t="s">
        <v>17</v>
      </c>
      <c r="C15" s="8"/>
      <c r="D15" s="37" t="s">
        <v>42</v>
      </c>
      <c r="E15" s="38" t="s">
        <v>19</v>
      </c>
      <c r="F15" s="21"/>
      <c r="G15" s="29"/>
      <c r="H15" s="22"/>
      <c r="I15" s="11"/>
      <c r="J15" s="11"/>
      <c r="K15" s="11"/>
    </row>
    <row r="16" ht="18.0" customHeight="1">
      <c r="A16" s="2"/>
      <c r="B16" s="41" t="s">
        <v>23</v>
      </c>
      <c r="C16" s="8"/>
      <c r="D16" s="42">
        <v>1.0</v>
      </c>
      <c r="E16" s="43">
        <v>100.0</v>
      </c>
      <c r="F16" s="35"/>
      <c r="G16" s="36">
        <f t="shared" ref="G16:G19" si="1">E16*D16</f>
        <v>100</v>
      </c>
      <c r="H16" s="22"/>
      <c r="I16" s="11"/>
      <c r="J16" s="11"/>
      <c r="K16" s="11"/>
    </row>
    <row r="17" ht="18.0" customHeight="1">
      <c r="A17" s="2"/>
      <c r="B17" s="41" t="s">
        <v>24</v>
      </c>
      <c r="C17" s="8"/>
      <c r="D17" s="44"/>
      <c r="E17" s="43">
        <v>150.0</v>
      </c>
      <c r="F17" s="35"/>
      <c r="G17" s="36">
        <f t="shared" si="1"/>
        <v>0</v>
      </c>
      <c r="H17" s="22"/>
      <c r="I17" s="11"/>
      <c r="J17" s="11"/>
      <c r="K17" s="11"/>
    </row>
    <row r="18" ht="18.0" customHeight="1">
      <c r="A18" s="2"/>
      <c r="B18" s="41" t="s">
        <v>43</v>
      </c>
      <c r="C18" s="8"/>
      <c r="D18" s="32">
        <v>2.0</v>
      </c>
      <c r="E18" s="45">
        <v>10.0</v>
      </c>
      <c r="F18" s="35"/>
      <c r="G18" s="36">
        <f t="shared" si="1"/>
        <v>20</v>
      </c>
      <c r="H18" s="22"/>
      <c r="I18" s="11"/>
      <c r="J18" s="11"/>
      <c r="K18" s="11"/>
    </row>
    <row r="19" ht="18.0" customHeight="1">
      <c r="A19" s="2"/>
      <c r="B19" s="41" t="s">
        <v>44</v>
      </c>
      <c r="C19" s="8"/>
      <c r="D19" s="32">
        <v>2.0</v>
      </c>
      <c r="E19" s="45">
        <v>200.0</v>
      </c>
      <c r="F19" s="35"/>
      <c r="G19" s="36">
        <f t="shared" si="1"/>
        <v>400</v>
      </c>
      <c r="H19" s="22"/>
      <c r="I19" s="11"/>
      <c r="J19" s="11"/>
      <c r="K19" s="11"/>
    </row>
    <row r="20" ht="19.5" customHeight="1">
      <c r="A20" s="2"/>
      <c r="B20" s="46" t="s">
        <v>27</v>
      </c>
      <c r="C20" s="47"/>
      <c r="D20" s="48"/>
      <c r="E20" s="48"/>
      <c r="F20" s="49" t="s">
        <v>28</v>
      </c>
      <c r="G20" s="50" t="str">
        <f>IF(G7&gt;G9,"實際重量計算","體積重量計算")</f>
        <v>實際重量計算</v>
      </c>
      <c r="H20" s="51"/>
      <c r="I20" s="11"/>
      <c r="J20" s="11"/>
      <c r="K20" s="11"/>
    </row>
    <row r="21" ht="19.5" customHeight="1">
      <c r="A21" s="2"/>
      <c r="B21" s="52" t="s">
        <v>45</v>
      </c>
      <c r="D21" s="48"/>
      <c r="E21" s="48"/>
      <c r="F21" s="49" t="s">
        <v>30</v>
      </c>
      <c r="G21" s="53">
        <f>IF(G7&gt;G9,G7,G9)</f>
        <v>1196</v>
      </c>
      <c r="H21" s="51"/>
      <c r="I21" s="11"/>
      <c r="J21" s="11"/>
      <c r="K21" s="11"/>
    </row>
    <row r="22" ht="19.5" customHeight="1">
      <c r="A22" s="2"/>
      <c r="D22" s="48"/>
      <c r="E22" s="48"/>
      <c r="F22" s="49" t="s">
        <v>31</v>
      </c>
      <c r="G22" s="53">
        <f>SUM(G14:G19)</f>
        <v>639.6</v>
      </c>
      <c r="H22" s="51"/>
      <c r="I22" s="11"/>
      <c r="J22" s="11"/>
      <c r="K22" s="11"/>
    </row>
    <row r="23" ht="33.75" customHeight="1">
      <c r="A23" s="2"/>
      <c r="B23" s="54"/>
      <c r="D23" s="48"/>
      <c r="E23" s="48"/>
      <c r="F23" s="55" t="s">
        <v>32</v>
      </c>
      <c r="G23" s="56">
        <f>G21+G22</f>
        <v>1835.6</v>
      </c>
      <c r="H23" s="57"/>
      <c r="I23" s="11"/>
      <c r="J23" s="11"/>
      <c r="K23" s="11"/>
    </row>
    <row r="24" ht="9.75" customHeight="1">
      <c r="A24" s="2"/>
      <c r="B24" s="58"/>
      <c r="H24" s="58"/>
      <c r="I24" s="11"/>
      <c r="J24" s="11"/>
      <c r="K24" s="11"/>
    </row>
    <row r="25" ht="9.75" customHeight="1">
      <c r="A25" s="2"/>
      <c r="B25" s="58"/>
      <c r="C25" s="58"/>
      <c r="D25" s="58"/>
      <c r="E25" s="58"/>
      <c r="F25" s="58"/>
      <c r="G25" s="58"/>
      <c r="H25" s="58"/>
      <c r="I25" s="11"/>
      <c r="J25" s="11"/>
      <c r="K25" s="11"/>
    </row>
    <row r="26" ht="15.75" customHeight="1">
      <c r="A26" s="59"/>
      <c r="B26" s="60" t="s">
        <v>33</v>
      </c>
      <c r="C26" s="59"/>
      <c r="D26" s="59"/>
      <c r="E26" s="59"/>
      <c r="F26" s="59"/>
      <c r="G26" s="59"/>
      <c r="H26" s="59"/>
      <c r="I26" s="61"/>
      <c r="J26" s="61"/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75" customHeight="1">
      <c r="A27" s="59"/>
      <c r="B27" s="63" t="s">
        <v>34</v>
      </c>
      <c r="C27" s="59"/>
      <c r="D27" s="59"/>
      <c r="E27" s="59"/>
      <c r="F27" s="59"/>
      <c r="G27" s="59"/>
      <c r="H27" s="59"/>
      <c r="I27" s="61"/>
      <c r="J27" s="61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ht="15.75" customHeight="1">
      <c r="A28" s="59"/>
      <c r="B28" s="63" t="s">
        <v>35</v>
      </c>
      <c r="C28" s="59"/>
      <c r="D28" s="59"/>
      <c r="E28" s="59"/>
      <c r="F28" s="59"/>
      <c r="G28" s="59"/>
      <c r="H28" s="59"/>
      <c r="I28" s="61"/>
      <c r="J28" s="61"/>
      <c r="K28" s="61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5.75" customHeight="1">
      <c r="A29" s="59"/>
      <c r="B29" s="63" t="s">
        <v>36</v>
      </c>
      <c r="C29" s="59"/>
      <c r="D29" s="59"/>
      <c r="E29" s="59"/>
      <c r="F29" s="59"/>
      <c r="G29" s="59"/>
      <c r="H29" s="59"/>
      <c r="I29" s="61"/>
      <c r="J29" s="61"/>
      <c r="K29" s="61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ht="15.75" customHeight="1">
      <c r="A30" s="64"/>
      <c r="B30" s="64"/>
      <c r="C30" s="64"/>
      <c r="D30" s="64"/>
      <c r="E30" s="64"/>
      <c r="F30" s="64"/>
      <c r="G30" s="64"/>
      <c r="H30" s="64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0">
    <mergeCell ref="B2:C2"/>
    <mergeCell ref="B3:C3"/>
    <mergeCell ref="B5:C5"/>
    <mergeCell ref="B6:C6"/>
    <mergeCell ref="B7:C7"/>
    <mergeCell ref="B8:C8"/>
    <mergeCell ref="B9:C9"/>
    <mergeCell ref="B17:C17"/>
    <mergeCell ref="B18:C18"/>
    <mergeCell ref="B19:C19"/>
    <mergeCell ref="B21:C22"/>
    <mergeCell ref="B23:C23"/>
    <mergeCell ref="B24:G24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5" width="16.38"/>
    <col customWidth="1" min="6" max="7" width="20.25"/>
    <col customWidth="1" min="8" max="8" width="4.0"/>
    <col customWidth="1" min="9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1"/>
      <c r="J1" s="11"/>
      <c r="K1" s="11"/>
    </row>
    <row r="2" ht="132.0" customHeight="1">
      <c r="A2" s="2"/>
      <c r="B2" s="3" t="s">
        <v>46</v>
      </c>
      <c r="D2" s="4"/>
      <c r="E2" s="4"/>
      <c r="F2" s="2"/>
      <c r="G2" s="5" t="s">
        <v>1</v>
      </c>
      <c r="H2" s="6"/>
      <c r="I2" s="11"/>
      <c r="J2" s="11"/>
      <c r="K2" s="11"/>
    </row>
    <row r="3" ht="33.75" customHeight="1">
      <c r="A3" s="2"/>
      <c r="B3" s="7" t="s">
        <v>2</v>
      </c>
      <c r="C3" s="8"/>
      <c r="D3" s="9" t="s">
        <v>47</v>
      </c>
      <c r="E3" s="4"/>
      <c r="F3" s="10"/>
      <c r="G3" s="11"/>
      <c r="H3" s="10"/>
      <c r="I3" s="11"/>
      <c r="J3" s="11"/>
      <c r="K3" s="11"/>
    </row>
    <row r="4" ht="18.0" customHeight="1">
      <c r="A4" s="2"/>
      <c r="B4" s="12"/>
      <c r="C4" s="4"/>
      <c r="D4" s="4"/>
      <c r="E4" s="4"/>
      <c r="F4" s="10"/>
      <c r="G4" s="11"/>
      <c r="H4" s="10"/>
      <c r="I4" s="11"/>
      <c r="J4" s="11"/>
      <c r="K4" s="11"/>
    </row>
    <row r="5" ht="34.5" customHeight="1">
      <c r="A5" s="2"/>
      <c r="B5" s="13" t="s">
        <v>4</v>
      </c>
      <c r="C5" s="14"/>
      <c r="D5" s="15" t="s">
        <v>5</v>
      </c>
      <c r="E5" s="16"/>
      <c r="F5" s="16" t="s">
        <v>6</v>
      </c>
      <c r="G5" s="17" t="s">
        <v>7</v>
      </c>
      <c r="H5" s="18"/>
      <c r="I5" s="11"/>
      <c r="J5" s="11"/>
      <c r="K5" s="11"/>
    </row>
    <row r="6" ht="18.0" customHeight="1">
      <c r="A6" s="2"/>
      <c r="B6" s="19" t="s">
        <v>8</v>
      </c>
      <c r="C6" s="8"/>
      <c r="D6" s="20"/>
      <c r="E6" s="20"/>
      <c r="F6" s="21"/>
      <c r="G6" s="21"/>
      <c r="H6" s="22"/>
      <c r="I6" s="11"/>
      <c r="J6" s="11"/>
      <c r="K6" s="11"/>
    </row>
    <row r="7" ht="18.0" customHeight="1">
      <c r="A7" s="2"/>
      <c r="B7" s="23" t="s">
        <v>9</v>
      </c>
      <c r="C7" s="24"/>
      <c r="D7" s="32">
        <v>5.6</v>
      </c>
      <c r="E7" s="65" t="s">
        <v>10</v>
      </c>
      <c r="F7" s="27">
        <f>CEILING(D7,0.5)</f>
        <v>6</v>
      </c>
      <c r="G7" s="28">
        <f>IF(ISERROR(VLOOKUP(F7,'運費價目表'!$B$6:$F$35,5,FALSE)),"超出包裹重量上限15KG",VLOOKUP(F7,'運費價目表'!$B$6:$F$35,5,FALSE))</f>
        <v>846</v>
      </c>
      <c r="H7" s="22"/>
      <c r="I7" s="11"/>
      <c r="J7" s="11"/>
      <c r="K7" s="11"/>
    </row>
    <row r="8" ht="18.0" customHeight="1">
      <c r="A8" s="2"/>
      <c r="B8" s="19" t="s">
        <v>11</v>
      </c>
      <c r="C8" s="8"/>
      <c r="D8" s="20"/>
      <c r="E8" s="20"/>
      <c r="F8" s="21"/>
      <c r="G8" s="29"/>
      <c r="H8" s="22"/>
      <c r="I8" s="11"/>
      <c r="J8" s="11"/>
      <c r="K8" s="11"/>
    </row>
    <row r="9" ht="18.0" customHeight="1">
      <c r="A9" s="2"/>
      <c r="B9" s="23" t="s">
        <v>12</v>
      </c>
      <c r="C9" s="24"/>
      <c r="D9" s="30"/>
      <c r="E9" s="65" t="s">
        <v>13</v>
      </c>
      <c r="F9" s="27">
        <f>CEILING((D10*D11*D12)/5000,0.5)</f>
        <v>3.5</v>
      </c>
      <c r="G9" s="28">
        <f>IF(ISERROR(VLOOKUP(F9,'運費價目表'!$B$6:$F$35,5,FALSE)),"體積重過大， 請聯絡客服",VLOOKUP(F9,'運費價目表'!$B$6:$F$35,5,FALSE))</f>
        <v>506</v>
      </c>
      <c r="H9" s="22"/>
      <c r="I9" s="11"/>
      <c r="J9" s="11"/>
      <c r="K9" s="11"/>
    </row>
    <row r="10" ht="18.0" customHeight="1">
      <c r="A10" s="2"/>
      <c r="B10" s="31" t="s">
        <v>14</v>
      </c>
      <c r="C10" s="8"/>
      <c r="D10" s="32">
        <v>12.0</v>
      </c>
      <c r="E10" s="33"/>
      <c r="F10" s="33"/>
      <c r="G10" s="34"/>
      <c r="H10" s="22"/>
      <c r="I10" s="11"/>
      <c r="J10" s="11"/>
      <c r="K10" s="11"/>
    </row>
    <row r="11" ht="18.0" customHeight="1">
      <c r="A11" s="2"/>
      <c r="B11" s="31" t="s">
        <v>15</v>
      </c>
      <c r="C11" s="8"/>
      <c r="D11" s="32">
        <v>33.0</v>
      </c>
      <c r="E11" s="35"/>
      <c r="F11" s="35"/>
      <c r="G11" s="36"/>
      <c r="H11" s="22"/>
      <c r="I11" s="11"/>
      <c r="J11" s="11"/>
      <c r="K11" s="11"/>
    </row>
    <row r="12" ht="18.0" customHeight="1">
      <c r="A12" s="2"/>
      <c r="B12" s="31" t="s">
        <v>16</v>
      </c>
      <c r="C12" s="8"/>
      <c r="D12" s="32">
        <v>44.0</v>
      </c>
      <c r="E12" s="33"/>
      <c r="F12" s="33"/>
      <c r="G12" s="34"/>
      <c r="H12" s="22"/>
      <c r="I12" s="11"/>
      <c r="J12" s="11"/>
      <c r="K12" s="11"/>
    </row>
    <row r="13" ht="30.75" customHeight="1">
      <c r="A13" s="2"/>
      <c r="B13" s="19" t="s">
        <v>17</v>
      </c>
      <c r="C13" s="8"/>
      <c r="D13" s="37" t="s">
        <v>48</v>
      </c>
      <c r="E13" s="38" t="s">
        <v>19</v>
      </c>
      <c r="F13" s="21"/>
      <c r="G13" s="29"/>
      <c r="H13" s="22"/>
      <c r="I13" s="11"/>
      <c r="J13" s="11"/>
      <c r="K13" s="11"/>
    </row>
    <row r="14" ht="18.0" customHeight="1">
      <c r="A14" s="2"/>
      <c r="B14" s="31" t="s">
        <v>49</v>
      </c>
      <c r="C14" s="8"/>
      <c r="D14" s="32">
        <v>1.0</v>
      </c>
      <c r="E14" s="26" t="s">
        <v>50</v>
      </c>
      <c r="F14" s="33"/>
      <c r="G14" s="36">
        <f>IF(D14=1,G21*10%,"沒有此服務")</f>
        <v>84.6</v>
      </c>
      <c r="H14" s="22"/>
      <c r="I14" s="11"/>
      <c r="J14" s="11"/>
      <c r="K14" s="11"/>
    </row>
    <row r="15" ht="30.75" customHeight="1">
      <c r="A15" s="2"/>
      <c r="B15" s="19" t="s">
        <v>17</v>
      </c>
      <c r="C15" s="8"/>
      <c r="D15" s="37" t="s">
        <v>51</v>
      </c>
      <c r="E15" s="38" t="s">
        <v>19</v>
      </c>
      <c r="F15" s="21"/>
      <c r="G15" s="29"/>
      <c r="H15" s="22"/>
      <c r="I15" s="11"/>
      <c r="J15" s="11"/>
      <c r="K15" s="11"/>
    </row>
    <row r="16" ht="18.0" customHeight="1">
      <c r="A16" s="2"/>
      <c r="B16" s="41" t="s">
        <v>23</v>
      </c>
      <c r="C16" s="8"/>
      <c r="D16" s="42">
        <v>1.0</v>
      </c>
      <c r="E16" s="43">
        <v>100.0</v>
      </c>
      <c r="F16" s="35"/>
      <c r="G16" s="36">
        <f t="shared" ref="G16:G19" si="1">E16*D16</f>
        <v>100</v>
      </c>
      <c r="H16" s="22"/>
      <c r="I16" s="11"/>
      <c r="J16" s="11"/>
      <c r="K16" s="11"/>
    </row>
    <row r="17" ht="18.0" customHeight="1">
      <c r="A17" s="2"/>
      <c r="B17" s="41" t="s">
        <v>24</v>
      </c>
      <c r="C17" s="8"/>
      <c r="D17" s="44"/>
      <c r="E17" s="43">
        <v>150.0</v>
      </c>
      <c r="F17" s="35"/>
      <c r="G17" s="36">
        <f t="shared" si="1"/>
        <v>0</v>
      </c>
      <c r="H17" s="22"/>
      <c r="I17" s="11"/>
      <c r="J17" s="11"/>
      <c r="K17" s="11"/>
    </row>
    <row r="18" ht="18.0" customHeight="1">
      <c r="A18" s="2"/>
      <c r="B18" s="41" t="s">
        <v>52</v>
      </c>
      <c r="C18" s="8"/>
      <c r="D18" s="32">
        <v>3.0</v>
      </c>
      <c r="E18" s="45">
        <v>10.0</v>
      </c>
      <c r="F18" s="35"/>
      <c r="G18" s="36">
        <f t="shared" si="1"/>
        <v>30</v>
      </c>
      <c r="H18" s="22"/>
      <c r="I18" s="11"/>
      <c r="J18" s="11"/>
      <c r="K18" s="11"/>
    </row>
    <row r="19" ht="18.0" customHeight="1">
      <c r="A19" s="2"/>
      <c r="B19" s="41" t="s">
        <v>53</v>
      </c>
      <c r="C19" s="8"/>
      <c r="D19" s="32">
        <v>2.0</v>
      </c>
      <c r="E19" s="45">
        <v>200.0</v>
      </c>
      <c r="F19" s="35"/>
      <c r="G19" s="36">
        <f t="shared" si="1"/>
        <v>400</v>
      </c>
      <c r="H19" s="22"/>
      <c r="I19" s="11"/>
      <c r="J19" s="11"/>
      <c r="K19" s="11"/>
    </row>
    <row r="20" ht="19.5" customHeight="1">
      <c r="A20" s="2"/>
      <c r="B20" s="46" t="s">
        <v>27</v>
      </c>
      <c r="C20" s="47"/>
      <c r="D20" s="48"/>
      <c r="E20" s="48"/>
      <c r="F20" s="49" t="s">
        <v>28</v>
      </c>
      <c r="G20" s="50" t="str">
        <f>IF(G7&gt;G9,"實際重量計算","體積重量計算")</f>
        <v>實際重量計算</v>
      </c>
      <c r="H20" s="51"/>
      <c r="I20" s="11"/>
      <c r="J20" s="11"/>
      <c r="K20" s="11"/>
    </row>
    <row r="21" ht="19.5" customHeight="1">
      <c r="A21" s="2"/>
      <c r="B21" s="66" t="s">
        <v>54</v>
      </c>
      <c r="D21" s="48"/>
      <c r="E21" s="48"/>
      <c r="F21" s="49" t="s">
        <v>30</v>
      </c>
      <c r="G21" s="53">
        <f>IF(G7&gt;G9,G7,G9)</f>
        <v>846</v>
      </c>
      <c r="H21" s="51"/>
      <c r="I21" s="11"/>
      <c r="J21" s="11"/>
      <c r="K21" s="11"/>
    </row>
    <row r="22" ht="19.5" customHeight="1">
      <c r="A22" s="2"/>
      <c r="D22" s="48"/>
      <c r="E22" s="48"/>
      <c r="F22" s="49" t="s">
        <v>31</v>
      </c>
      <c r="G22" s="53">
        <f>SUM(G14:G19)</f>
        <v>614.6</v>
      </c>
      <c r="H22" s="51"/>
      <c r="I22" s="11"/>
      <c r="J22" s="11"/>
      <c r="K22" s="11"/>
    </row>
    <row r="23" ht="33.75" customHeight="1">
      <c r="A23" s="2"/>
      <c r="B23" s="54"/>
      <c r="D23" s="48"/>
      <c r="E23" s="48"/>
      <c r="F23" s="55" t="s">
        <v>32</v>
      </c>
      <c r="G23" s="56">
        <f>G21+G22</f>
        <v>1460.6</v>
      </c>
      <c r="H23" s="57"/>
      <c r="I23" s="11"/>
      <c r="J23" s="11"/>
      <c r="K23" s="11"/>
    </row>
    <row r="24" ht="9.75" customHeight="1">
      <c r="A24" s="2"/>
      <c r="B24" s="58"/>
      <c r="H24" s="58"/>
      <c r="I24" s="11"/>
      <c r="J24" s="11"/>
      <c r="K24" s="11"/>
    </row>
    <row r="25" ht="9.75" customHeight="1">
      <c r="A25" s="2"/>
      <c r="B25" s="58"/>
      <c r="C25" s="58"/>
      <c r="D25" s="58"/>
      <c r="E25" s="58"/>
      <c r="F25" s="58"/>
      <c r="G25" s="58"/>
      <c r="H25" s="58"/>
      <c r="I25" s="11"/>
      <c r="J25" s="11"/>
      <c r="K25" s="11"/>
    </row>
    <row r="26" ht="15.75" customHeight="1">
      <c r="A26" s="59"/>
      <c r="B26" s="60" t="s">
        <v>33</v>
      </c>
      <c r="C26" s="59"/>
      <c r="D26" s="59"/>
      <c r="E26" s="59"/>
      <c r="F26" s="59"/>
      <c r="G26" s="59"/>
      <c r="H26" s="59"/>
      <c r="I26" s="61"/>
      <c r="J26" s="61"/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75" customHeight="1">
      <c r="A27" s="59"/>
      <c r="B27" s="63" t="s">
        <v>34</v>
      </c>
      <c r="C27" s="59"/>
      <c r="D27" s="59"/>
      <c r="E27" s="59"/>
      <c r="F27" s="59"/>
      <c r="G27" s="59"/>
      <c r="H27" s="59"/>
      <c r="I27" s="61"/>
      <c r="J27" s="61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ht="15.75" customHeight="1">
      <c r="A28" s="59"/>
      <c r="B28" s="63" t="s">
        <v>35</v>
      </c>
      <c r="C28" s="59"/>
      <c r="D28" s="59"/>
      <c r="E28" s="59"/>
      <c r="F28" s="59"/>
      <c r="G28" s="59"/>
      <c r="H28" s="59"/>
      <c r="I28" s="61"/>
      <c r="J28" s="61"/>
      <c r="K28" s="61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5.75" customHeight="1">
      <c r="A29" s="59"/>
      <c r="B29" s="63" t="s">
        <v>36</v>
      </c>
      <c r="C29" s="59"/>
      <c r="D29" s="59"/>
      <c r="E29" s="59"/>
      <c r="F29" s="59"/>
      <c r="G29" s="59"/>
      <c r="H29" s="59"/>
      <c r="I29" s="61"/>
      <c r="J29" s="61"/>
      <c r="K29" s="61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ht="15.75" customHeight="1">
      <c r="A30" s="64"/>
      <c r="B30" s="64"/>
      <c r="C30" s="64"/>
      <c r="D30" s="64"/>
      <c r="E30" s="64"/>
      <c r="F30" s="64"/>
      <c r="G30" s="64"/>
      <c r="H30" s="64"/>
      <c r="I30" s="11"/>
      <c r="J30" s="11"/>
      <c r="K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20">
    <mergeCell ref="B2:C2"/>
    <mergeCell ref="B3:C3"/>
    <mergeCell ref="B5:C5"/>
    <mergeCell ref="B6:C6"/>
    <mergeCell ref="B7:C7"/>
    <mergeCell ref="B8:C8"/>
    <mergeCell ref="B9:C9"/>
    <mergeCell ref="B17:C17"/>
    <mergeCell ref="B18:C18"/>
    <mergeCell ref="B19:C19"/>
    <mergeCell ref="B21:C22"/>
    <mergeCell ref="B23:C23"/>
    <mergeCell ref="B24:G24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6" width="19.75"/>
    <col customWidth="1" min="7" max="7" width="21.0"/>
    <col customWidth="1" min="8" max="8" width="20.25"/>
    <col customWidth="1" min="9" max="9" width="4.0"/>
    <col customWidth="1" min="10" max="11" width="17.25"/>
    <col customWidth="1" min="12" max="26" width="14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1"/>
      <c r="K1" s="11"/>
    </row>
    <row r="2" ht="132.0" customHeight="1">
      <c r="A2" s="2"/>
      <c r="B2" s="3" t="s">
        <v>55</v>
      </c>
      <c r="D2" s="4"/>
      <c r="E2" s="4"/>
      <c r="F2" s="2"/>
      <c r="G2" s="2"/>
      <c r="H2" s="5"/>
      <c r="I2" s="6"/>
      <c r="J2" s="11"/>
      <c r="K2" s="11"/>
    </row>
    <row r="3" ht="25.5" customHeight="1">
      <c r="A3" s="2"/>
      <c r="B3" s="67" t="s">
        <v>56</v>
      </c>
      <c r="C3" s="11"/>
      <c r="D3" s="4"/>
      <c r="E3" s="4"/>
      <c r="F3" s="2"/>
      <c r="G3" s="2"/>
      <c r="H3" s="5"/>
      <c r="I3" s="6"/>
      <c r="J3" s="11"/>
      <c r="K3" s="11"/>
    </row>
    <row r="4" ht="61.5" customHeight="1">
      <c r="A4" s="2"/>
      <c r="B4" s="7" t="s">
        <v>2</v>
      </c>
      <c r="C4" s="8"/>
      <c r="D4" s="68" t="s">
        <v>57</v>
      </c>
      <c r="E4" s="68" t="s">
        <v>58</v>
      </c>
      <c r="F4" s="68" t="s">
        <v>59</v>
      </c>
      <c r="G4" s="69" t="s">
        <v>60</v>
      </c>
      <c r="H4" s="11"/>
      <c r="I4" s="10"/>
      <c r="J4" s="11"/>
      <c r="K4" s="11"/>
    </row>
    <row r="5" ht="61.5" customHeight="1">
      <c r="A5" s="2"/>
      <c r="B5" s="70" t="s">
        <v>61</v>
      </c>
      <c r="C5" s="71"/>
      <c r="D5" s="72"/>
      <c r="E5" s="73"/>
      <c r="F5" s="73"/>
      <c r="G5" s="73"/>
      <c r="H5" s="11"/>
      <c r="I5" s="10"/>
      <c r="J5" s="11"/>
      <c r="K5" s="11"/>
    </row>
    <row r="6" ht="15.0" customHeight="1">
      <c r="A6" s="11"/>
      <c r="B6" s="74">
        <v>0.5</v>
      </c>
      <c r="C6" s="71"/>
      <c r="D6" s="75">
        <v>98.0</v>
      </c>
      <c r="E6" s="75">
        <v>108.0</v>
      </c>
      <c r="F6" s="75">
        <v>98.0</v>
      </c>
      <c r="G6" s="76" t="s">
        <v>62</v>
      </c>
      <c r="H6" s="11"/>
      <c r="I6" s="11"/>
      <c r="J6" s="11"/>
      <c r="K6" s="11"/>
    </row>
    <row r="7" ht="15.0" customHeight="1">
      <c r="A7" s="11"/>
      <c r="B7" s="74">
        <v>1.0</v>
      </c>
      <c r="C7" s="71"/>
      <c r="D7" s="75">
        <v>156.0</v>
      </c>
      <c r="E7" s="75">
        <v>176.0</v>
      </c>
      <c r="F7" s="75">
        <v>166.0</v>
      </c>
      <c r="G7" s="76" t="s">
        <v>62</v>
      </c>
      <c r="H7" s="11"/>
      <c r="I7" s="11"/>
      <c r="J7" s="11"/>
      <c r="K7" s="11"/>
    </row>
    <row r="8" ht="15.0" customHeight="1">
      <c r="A8" s="11"/>
      <c r="B8" s="74">
        <v>1.5</v>
      </c>
      <c r="C8" s="71"/>
      <c r="D8" s="75">
        <v>214.0</v>
      </c>
      <c r="E8" s="75">
        <v>244.0</v>
      </c>
      <c r="F8" s="75">
        <v>234.0</v>
      </c>
      <c r="G8" s="76" t="s">
        <v>62</v>
      </c>
      <c r="H8" s="11"/>
      <c r="I8" s="11"/>
      <c r="J8" s="11"/>
      <c r="K8" s="11"/>
    </row>
    <row r="9" ht="15.0" customHeight="1">
      <c r="A9" s="11"/>
      <c r="B9" s="74">
        <v>2.0</v>
      </c>
      <c r="C9" s="71"/>
      <c r="D9" s="75">
        <v>272.0</v>
      </c>
      <c r="E9" s="75">
        <v>312.0</v>
      </c>
      <c r="F9" s="75">
        <v>302.0</v>
      </c>
      <c r="G9" s="76" t="s">
        <v>62</v>
      </c>
      <c r="H9" s="11"/>
      <c r="I9" s="11"/>
      <c r="J9" s="11"/>
      <c r="K9" s="11"/>
    </row>
    <row r="10" ht="15.0" customHeight="1">
      <c r="A10" s="11"/>
      <c r="B10" s="74">
        <v>2.5</v>
      </c>
      <c r="C10" s="71"/>
      <c r="D10" s="75">
        <v>330.0</v>
      </c>
      <c r="E10" s="75">
        <v>380.0</v>
      </c>
      <c r="F10" s="75">
        <v>370.0</v>
      </c>
      <c r="G10" s="76" t="s">
        <v>62</v>
      </c>
      <c r="H10" s="11"/>
      <c r="I10" s="11"/>
      <c r="J10" s="11"/>
      <c r="K10" s="11"/>
    </row>
    <row r="11" ht="15.0" customHeight="1">
      <c r="A11" s="11"/>
      <c r="B11" s="74">
        <v>3.0</v>
      </c>
      <c r="C11" s="71"/>
      <c r="D11" s="75">
        <v>388.0</v>
      </c>
      <c r="E11" s="75">
        <v>448.0</v>
      </c>
      <c r="F11" s="75">
        <v>438.0</v>
      </c>
      <c r="G11" s="76" t="s">
        <v>62</v>
      </c>
      <c r="H11" s="11"/>
      <c r="I11" s="11"/>
      <c r="J11" s="11"/>
      <c r="K11" s="11"/>
    </row>
    <row r="12" ht="15.0" customHeight="1">
      <c r="A12" s="11"/>
      <c r="B12" s="74">
        <v>3.5</v>
      </c>
      <c r="C12" s="71"/>
      <c r="D12" s="75">
        <v>446.0</v>
      </c>
      <c r="E12" s="75">
        <v>516.0</v>
      </c>
      <c r="F12" s="75">
        <v>506.0</v>
      </c>
      <c r="G12" s="76" t="s">
        <v>62</v>
      </c>
      <c r="H12" s="11"/>
      <c r="I12" s="11"/>
      <c r="J12" s="11"/>
      <c r="K12" s="11"/>
    </row>
    <row r="13" ht="15.0" customHeight="1">
      <c r="A13" s="11"/>
      <c r="B13" s="74">
        <v>4.0</v>
      </c>
      <c r="C13" s="71"/>
      <c r="D13" s="75">
        <v>504.0</v>
      </c>
      <c r="E13" s="75">
        <v>584.0</v>
      </c>
      <c r="F13" s="75">
        <v>574.0</v>
      </c>
      <c r="G13" s="76" t="s">
        <v>62</v>
      </c>
      <c r="H13" s="11"/>
      <c r="I13" s="11"/>
      <c r="J13" s="11"/>
      <c r="K13" s="11"/>
    </row>
    <row r="14" ht="15.0" customHeight="1">
      <c r="A14" s="11"/>
      <c r="B14" s="74">
        <v>4.5</v>
      </c>
      <c r="C14" s="71"/>
      <c r="D14" s="75">
        <v>552.0</v>
      </c>
      <c r="E14" s="75">
        <v>652.0</v>
      </c>
      <c r="F14" s="75">
        <v>642.0</v>
      </c>
      <c r="G14" s="76" t="s">
        <v>62</v>
      </c>
      <c r="H14" s="11"/>
      <c r="I14" s="11"/>
      <c r="J14" s="11"/>
      <c r="K14" s="11"/>
    </row>
    <row r="15" ht="15.0" customHeight="1">
      <c r="A15" s="11"/>
      <c r="B15" s="74">
        <v>5.0</v>
      </c>
      <c r="C15" s="71"/>
      <c r="D15" s="75">
        <v>600.0</v>
      </c>
      <c r="E15" s="75">
        <v>720.0</v>
      </c>
      <c r="F15" s="75">
        <v>710.0</v>
      </c>
      <c r="G15" s="76" t="s">
        <v>62</v>
      </c>
      <c r="H15" s="11"/>
      <c r="I15" s="11"/>
      <c r="J15" s="11"/>
      <c r="K15" s="11"/>
    </row>
    <row r="16" ht="15.0" customHeight="1">
      <c r="A16" s="11"/>
      <c r="B16" s="74">
        <v>5.5</v>
      </c>
      <c r="C16" s="71"/>
      <c r="D16" s="75">
        <v>650.0</v>
      </c>
      <c r="E16" s="75">
        <v>788.0</v>
      </c>
      <c r="F16" s="75">
        <v>778.0</v>
      </c>
      <c r="G16" s="76" t="s">
        <v>62</v>
      </c>
      <c r="H16" s="11"/>
      <c r="I16" s="11"/>
      <c r="J16" s="11"/>
      <c r="K16" s="11"/>
    </row>
    <row r="17" ht="15.0" customHeight="1">
      <c r="A17" s="11"/>
      <c r="B17" s="74">
        <v>6.0</v>
      </c>
      <c r="C17" s="71"/>
      <c r="D17" s="75">
        <v>705.0</v>
      </c>
      <c r="E17" s="75">
        <v>856.0</v>
      </c>
      <c r="F17" s="75">
        <v>846.0</v>
      </c>
      <c r="G17" s="76" t="s">
        <v>62</v>
      </c>
      <c r="H17" s="11"/>
      <c r="I17" s="11"/>
      <c r="J17" s="11"/>
      <c r="K17" s="11"/>
    </row>
    <row r="18" ht="15.0" customHeight="1">
      <c r="A18" s="11"/>
      <c r="B18" s="74">
        <v>6.5</v>
      </c>
      <c r="C18" s="71"/>
      <c r="D18" s="75">
        <v>760.0</v>
      </c>
      <c r="E18" s="75">
        <v>924.0</v>
      </c>
      <c r="F18" s="75">
        <v>914.0</v>
      </c>
      <c r="G18" s="76" t="s">
        <v>62</v>
      </c>
      <c r="H18" s="11"/>
      <c r="I18" s="11"/>
      <c r="J18" s="11"/>
      <c r="K18" s="11"/>
    </row>
    <row r="19" ht="15.0" customHeight="1">
      <c r="A19" s="11"/>
      <c r="B19" s="74">
        <v>7.0</v>
      </c>
      <c r="C19" s="71"/>
      <c r="D19" s="75">
        <v>815.0</v>
      </c>
      <c r="E19" s="75">
        <v>992.0</v>
      </c>
      <c r="F19" s="75">
        <v>982.0</v>
      </c>
      <c r="G19" s="76" t="s">
        <v>62</v>
      </c>
      <c r="H19" s="11"/>
      <c r="I19" s="11"/>
      <c r="J19" s="11"/>
      <c r="K19" s="11"/>
    </row>
    <row r="20" ht="15.0" customHeight="1">
      <c r="A20" s="11"/>
      <c r="B20" s="74">
        <v>7.5</v>
      </c>
      <c r="C20" s="71"/>
      <c r="D20" s="75">
        <v>870.0</v>
      </c>
      <c r="E20" s="75">
        <v>1060.0</v>
      </c>
      <c r="F20" s="75">
        <v>1050.0</v>
      </c>
      <c r="G20" s="76" t="s">
        <v>62</v>
      </c>
      <c r="H20" s="11"/>
      <c r="I20" s="11"/>
      <c r="J20" s="11"/>
      <c r="K20" s="11"/>
    </row>
    <row r="21" ht="15.0" customHeight="1">
      <c r="A21" s="11"/>
      <c r="B21" s="74">
        <v>8.0</v>
      </c>
      <c r="C21" s="71"/>
      <c r="D21" s="75">
        <v>925.0</v>
      </c>
      <c r="E21" s="75">
        <v>1128.0</v>
      </c>
      <c r="F21" s="75">
        <v>1118.0</v>
      </c>
      <c r="G21" s="76" t="s">
        <v>62</v>
      </c>
      <c r="H21" s="11"/>
      <c r="I21" s="11"/>
      <c r="J21" s="11"/>
      <c r="K21" s="11"/>
    </row>
    <row r="22" ht="15.0" customHeight="1">
      <c r="A22" s="11"/>
      <c r="B22" s="74">
        <v>8.5</v>
      </c>
      <c r="C22" s="71"/>
      <c r="D22" s="75">
        <v>980.0</v>
      </c>
      <c r="E22" s="75">
        <v>1196.0</v>
      </c>
      <c r="F22" s="75">
        <v>1186.0</v>
      </c>
      <c r="G22" s="76" t="s">
        <v>62</v>
      </c>
      <c r="H22" s="11"/>
      <c r="I22" s="11"/>
      <c r="J22" s="11"/>
      <c r="K22" s="11"/>
    </row>
    <row r="23" ht="15.0" customHeight="1">
      <c r="A23" s="11"/>
      <c r="B23" s="74">
        <v>9.0</v>
      </c>
      <c r="C23" s="71"/>
      <c r="D23" s="75">
        <v>1035.0</v>
      </c>
      <c r="E23" s="75">
        <v>1264.0</v>
      </c>
      <c r="F23" s="75">
        <v>1254.0</v>
      </c>
      <c r="G23" s="76" t="s">
        <v>62</v>
      </c>
      <c r="H23" s="11"/>
      <c r="I23" s="11"/>
      <c r="J23" s="11"/>
      <c r="K23" s="11"/>
    </row>
    <row r="24" ht="15.0" customHeight="1">
      <c r="A24" s="11"/>
      <c r="B24" s="74">
        <v>9.5</v>
      </c>
      <c r="C24" s="71"/>
      <c r="D24" s="75">
        <v>1090.0</v>
      </c>
      <c r="E24" s="75">
        <v>1332.0</v>
      </c>
      <c r="F24" s="75">
        <v>1322.0</v>
      </c>
      <c r="G24" s="76" t="s">
        <v>62</v>
      </c>
      <c r="H24" s="11"/>
      <c r="I24" s="11"/>
      <c r="J24" s="11"/>
      <c r="K24" s="11"/>
    </row>
    <row r="25" ht="15.0" customHeight="1">
      <c r="A25" s="11"/>
      <c r="B25" s="74">
        <v>10.0</v>
      </c>
      <c r="C25" s="71"/>
      <c r="D25" s="75">
        <v>1145.0</v>
      </c>
      <c r="E25" s="75">
        <v>1392.0</v>
      </c>
      <c r="F25" s="75">
        <v>1377.0</v>
      </c>
      <c r="G25" s="76" t="s">
        <v>62</v>
      </c>
      <c r="H25" s="77"/>
      <c r="I25" s="77"/>
      <c r="J25" s="77"/>
      <c r="K25" s="11"/>
    </row>
    <row r="26" ht="15.0" customHeight="1">
      <c r="A26" s="11"/>
      <c r="B26" s="74">
        <v>10.5</v>
      </c>
      <c r="C26" s="71"/>
      <c r="D26" s="75">
        <v>1200.0</v>
      </c>
      <c r="E26" s="75">
        <v>1452.0</v>
      </c>
      <c r="F26" s="75">
        <v>1432.0</v>
      </c>
      <c r="G26" s="76" t="s">
        <v>63</v>
      </c>
      <c r="H26" s="11"/>
      <c r="I26" s="11"/>
      <c r="J26" s="11"/>
      <c r="K26" s="11"/>
    </row>
    <row r="27" ht="15.0" customHeight="1">
      <c r="A27" s="11"/>
      <c r="B27" s="74">
        <v>11.0</v>
      </c>
      <c r="C27" s="71"/>
      <c r="D27" s="75">
        <v>1255.0</v>
      </c>
      <c r="E27" s="75">
        <v>1512.0</v>
      </c>
      <c r="F27" s="75">
        <v>1487.0</v>
      </c>
      <c r="G27" s="76" t="s">
        <v>63</v>
      </c>
      <c r="H27" s="11"/>
      <c r="I27" s="11"/>
      <c r="J27" s="11"/>
      <c r="K27" s="11"/>
    </row>
    <row r="28" ht="15.0" customHeight="1">
      <c r="A28" s="11"/>
      <c r="B28" s="74">
        <v>11.5</v>
      </c>
      <c r="C28" s="71"/>
      <c r="D28" s="75">
        <v>1310.0</v>
      </c>
      <c r="E28" s="75">
        <v>1572.0</v>
      </c>
      <c r="F28" s="75">
        <v>1542.0</v>
      </c>
      <c r="G28" s="76" t="s">
        <v>63</v>
      </c>
      <c r="H28" s="11"/>
      <c r="I28" s="11"/>
      <c r="J28" s="11"/>
      <c r="K28" s="11"/>
    </row>
    <row r="29" ht="15.0" customHeight="1">
      <c r="A29" s="11"/>
      <c r="B29" s="74">
        <v>12.0</v>
      </c>
      <c r="C29" s="71"/>
      <c r="D29" s="75">
        <v>1365.0</v>
      </c>
      <c r="E29" s="75">
        <v>1632.0</v>
      </c>
      <c r="F29" s="75">
        <v>1597.0</v>
      </c>
      <c r="G29" s="76" t="s">
        <v>63</v>
      </c>
      <c r="H29" s="11"/>
      <c r="I29" s="11"/>
      <c r="J29" s="11"/>
      <c r="K29" s="11"/>
    </row>
    <row r="30" ht="15.0" customHeight="1">
      <c r="A30" s="11"/>
      <c r="B30" s="74">
        <v>12.5</v>
      </c>
      <c r="C30" s="71"/>
      <c r="D30" s="75">
        <v>1420.0</v>
      </c>
      <c r="E30" s="75">
        <v>1692.0</v>
      </c>
      <c r="F30" s="75">
        <v>1652.0</v>
      </c>
      <c r="G30" s="76" t="s">
        <v>63</v>
      </c>
      <c r="H30" s="11"/>
      <c r="I30" s="11"/>
      <c r="J30" s="11"/>
      <c r="K30" s="11"/>
    </row>
    <row r="31" ht="15.0" customHeight="1">
      <c r="A31" s="11"/>
      <c r="B31" s="74">
        <v>13.0</v>
      </c>
      <c r="C31" s="71"/>
      <c r="D31" s="75">
        <v>1475.0</v>
      </c>
      <c r="E31" s="75">
        <v>1752.0</v>
      </c>
      <c r="F31" s="75">
        <v>1707.0</v>
      </c>
      <c r="G31" s="76" t="s">
        <v>63</v>
      </c>
      <c r="H31" s="11"/>
      <c r="I31" s="11"/>
      <c r="J31" s="11"/>
      <c r="K31" s="11"/>
    </row>
    <row r="32" ht="15.0" customHeight="1">
      <c r="A32" s="11"/>
      <c r="B32" s="74">
        <v>13.5</v>
      </c>
      <c r="C32" s="71"/>
      <c r="D32" s="75">
        <v>1530.0</v>
      </c>
      <c r="E32" s="75">
        <v>1812.0</v>
      </c>
      <c r="F32" s="75">
        <v>1762.0</v>
      </c>
      <c r="G32" s="76" t="s">
        <v>63</v>
      </c>
      <c r="H32" s="11"/>
      <c r="I32" s="11"/>
      <c r="J32" s="11"/>
      <c r="K32" s="11"/>
    </row>
    <row r="33" ht="15.0" customHeight="1">
      <c r="A33" s="11"/>
      <c r="B33" s="74">
        <v>14.0</v>
      </c>
      <c r="C33" s="71"/>
      <c r="D33" s="75">
        <v>1585.0</v>
      </c>
      <c r="E33" s="75">
        <v>1872.0</v>
      </c>
      <c r="F33" s="75">
        <v>1817.0</v>
      </c>
      <c r="G33" s="76" t="s">
        <v>63</v>
      </c>
      <c r="H33" s="11"/>
      <c r="I33" s="11"/>
      <c r="J33" s="11"/>
      <c r="K33" s="11"/>
    </row>
    <row r="34" ht="15.0" customHeight="1">
      <c r="A34" s="11"/>
      <c r="B34" s="74">
        <v>14.5</v>
      </c>
      <c r="C34" s="71"/>
      <c r="D34" s="75">
        <v>1640.0</v>
      </c>
      <c r="E34" s="75">
        <v>1932.0</v>
      </c>
      <c r="F34" s="75">
        <v>1865.0</v>
      </c>
      <c r="G34" s="76" t="s">
        <v>63</v>
      </c>
      <c r="H34" s="11"/>
      <c r="I34" s="11"/>
      <c r="J34" s="11"/>
      <c r="K34" s="11"/>
    </row>
    <row r="35" ht="15.0" customHeight="1">
      <c r="A35" s="11"/>
      <c r="B35" s="74">
        <v>15.0</v>
      </c>
      <c r="C35" s="71"/>
      <c r="D35" s="75">
        <v>1695.0</v>
      </c>
      <c r="E35" s="75">
        <v>1992.0</v>
      </c>
      <c r="F35" s="75">
        <v>1913.0</v>
      </c>
      <c r="G35" s="76" t="s">
        <v>63</v>
      </c>
      <c r="H35" s="11"/>
      <c r="I35" s="11"/>
      <c r="J35" s="11"/>
      <c r="K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66.75" customHeight="1">
      <c r="A37" s="11"/>
      <c r="B37" s="78" t="s">
        <v>64</v>
      </c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C2"/>
    <mergeCell ref="B4:C4"/>
    <mergeCell ref="D4:D5"/>
    <mergeCell ref="E4:E5"/>
    <mergeCell ref="F4:F5"/>
    <mergeCell ref="G4:G5"/>
    <mergeCell ref="B37:C37"/>
  </mergeCells>
  <printOptions horizontalCentered="1" verticalCentered="1"/>
  <pageMargins bottom="0.0" footer="0.0" header="0.0" left="0.0" right="0.0" top="0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2022-04-27T02:34:12Z</dcterms:created>
  <dc:creator>Bonnie Hung</dc:creator>
</cp:coreProperties>
</file>